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58e57a79c6e2d8/Documents/Lions/Cabinet Reports/"/>
    </mc:Choice>
  </mc:AlternateContent>
  <xr:revisionPtr revIDLastSave="0" documentId="8_{90F0CA87-EA6F-4552-A6F9-127D2153D4B8}" xr6:coauthVersionLast="47" xr6:coauthVersionMax="47" xr10:uidLastSave="{00000000-0000-0000-0000-000000000000}"/>
  <bookViews>
    <workbookView xWindow="-120" yWindow="-120" windowWidth="29040" windowHeight="15720" xr2:uid="{9FF9503C-1DAE-4883-A6FB-FFEBC71487EA}"/>
  </bookViews>
  <sheets>
    <sheet name="Proposed Budget 2023-24" sheetId="1" r:id="rId1"/>
    <sheet name="Fund Balance Sheet" sheetId="4" r:id="rId2"/>
    <sheet name="100% Contributions" sheetId="2" r:id="rId3"/>
    <sheet name="Dues" sheetId="3" r:id="rId4"/>
    <sheet name="2024-2025 Budget " sheetId="5" r:id="rId5"/>
    <sheet name="Sheet1" sheetId="6" r:id="rId6"/>
  </sheets>
  <externalReferences>
    <externalReference r:id="rId7"/>
  </externalReferences>
  <definedNames>
    <definedName name="_xlnm.Print_Titles" localSheetId="4">'2024-2025 Budget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2" i="5" l="1"/>
  <c r="B317" i="1"/>
  <c r="R47" i="5"/>
  <c r="C230" i="1"/>
  <c r="B230" i="1"/>
  <c r="D230" i="1" s="1"/>
  <c r="D231" i="1" s="1"/>
  <c r="B226" i="1"/>
  <c r="D313" i="1"/>
  <c r="C313" i="1"/>
  <c r="B313" i="1"/>
  <c r="C311" i="1"/>
  <c r="B311" i="1"/>
  <c r="D308" i="1"/>
  <c r="C307" i="1"/>
  <c r="B304" i="1"/>
  <c r="B307" i="1" s="1"/>
  <c r="D307" i="1" s="1"/>
  <c r="C297" i="1"/>
  <c r="C300" i="1" s="1"/>
  <c r="B297" i="1"/>
  <c r="B300" i="1" s="1"/>
  <c r="C291" i="1"/>
  <c r="C293" i="1" s="1"/>
  <c r="B291" i="1"/>
  <c r="B293" i="1" s="1"/>
  <c r="C284" i="1"/>
  <c r="C287" i="1" s="1"/>
  <c r="B284" i="1"/>
  <c r="B287" i="1" s="1"/>
  <c r="R248" i="5"/>
  <c r="C278" i="1" s="1"/>
  <c r="B278" i="1"/>
  <c r="B277" i="1"/>
  <c r="C277" i="1"/>
  <c r="C276" i="1"/>
  <c r="B276" i="1"/>
  <c r="C270" i="1"/>
  <c r="C272" i="1" s="1"/>
  <c r="B270" i="1"/>
  <c r="B272" i="1" s="1"/>
  <c r="C263" i="1"/>
  <c r="C262" i="1"/>
  <c r="B263" i="1"/>
  <c r="B262" i="1"/>
  <c r="C254" i="1"/>
  <c r="C255" i="1"/>
  <c r="C250" i="1"/>
  <c r="C249" i="1"/>
  <c r="B253" i="1"/>
  <c r="B251" i="1"/>
  <c r="B250" i="1"/>
  <c r="B249" i="1"/>
  <c r="C243" i="1"/>
  <c r="C244" i="1" s="1"/>
  <c r="B242" i="1"/>
  <c r="B244" i="1" s="1"/>
  <c r="R74" i="5"/>
  <c r="R73" i="5"/>
  <c r="D222" i="1"/>
  <c r="D223" i="1" s="1"/>
  <c r="C213" i="1"/>
  <c r="C210" i="1"/>
  <c r="B212" i="1"/>
  <c r="B209" i="1"/>
  <c r="B208" i="1"/>
  <c r="C201" i="1"/>
  <c r="C202" i="1"/>
  <c r="C197" i="1"/>
  <c r="C195" i="1"/>
  <c r="C199" i="1"/>
  <c r="C198" i="1"/>
  <c r="B200" i="1"/>
  <c r="C184" i="1"/>
  <c r="C180" i="1"/>
  <c r="C183" i="1"/>
  <c r="C179" i="1"/>
  <c r="C182" i="1"/>
  <c r="B178" i="1"/>
  <c r="B173" i="1"/>
  <c r="C171" i="1"/>
  <c r="C173" i="1" s="1"/>
  <c r="B280" i="1" l="1"/>
  <c r="B258" i="1"/>
  <c r="C258" i="1"/>
  <c r="D244" i="1"/>
  <c r="D245" i="1" s="1"/>
  <c r="D293" i="1"/>
  <c r="D300" i="1"/>
  <c r="D301" i="1" s="1"/>
  <c r="D272" i="1"/>
  <c r="B266" i="1"/>
  <c r="C280" i="1"/>
  <c r="D280" i="1" s="1"/>
  <c r="D287" i="1"/>
  <c r="C266" i="1"/>
  <c r="D173" i="1"/>
  <c r="D174" i="1" s="1"/>
  <c r="C186" i="1"/>
  <c r="C203" i="1"/>
  <c r="C215" i="1"/>
  <c r="D167" i="1"/>
  <c r="D168" i="1" s="1"/>
  <c r="C158" i="1"/>
  <c r="B156" i="1"/>
  <c r="B160" i="1" s="1"/>
  <c r="C137" i="1"/>
  <c r="C132" i="1"/>
  <c r="C131" i="1"/>
  <c r="C130" i="1"/>
  <c r="C129" i="1"/>
  <c r="C128" i="1"/>
  <c r="C127" i="1"/>
  <c r="C126" i="1"/>
  <c r="C124" i="1"/>
  <c r="C123" i="1"/>
  <c r="B134" i="1"/>
  <c r="B130" i="1"/>
  <c r="B137" i="1"/>
  <c r="B135" i="1"/>
  <c r="R14" i="5"/>
  <c r="B104" i="1" s="1"/>
  <c r="B125" i="1"/>
  <c r="B121" i="1"/>
  <c r="C117" i="1"/>
  <c r="C118" i="1"/>
  <c r="C116" i="1"/>
  <c r="C112" i="1"/>
  <c r="C110" i="1"/>
  <c r="C109" i="1"/>
  <c r="C108" i="1"/>
  <c r="B115" i="1"/>
  <c r="B114" i="1"/>
  <c r="B113" i="1"/>
  <c r="B111" i="1"/>
  <c r="B107" i="1"/>
  <c r="B106" i="1"/>
  <c r="C100" i="1"/>
  <c r="C68" i="1"/>
  <c r="C64" i="1"/>
  <c r="C83" i="1"/>
  <c r="C84" i="1"/>
  <c r="C88" i="1"/>
  <c r="C86" i="1"/>
  <c r="C82" i="1"/>
  <c r="C81" i="1"/>
  <c r="C73" i="1"/>
  <c r="C75" i="1"/>
  <c r="C74" i="1"/>
  <c r="C77" i="1"/>
  <c r="C76" i="1"/>
  <c r="C72" i="1"/>
  <c r="C53" i="1"/>
  <c r="C50" i="1"/>
  <c r="C46" i="1"/>
  <c r="C45" i="1"/>
  <c r="C44" i="1"/>
  <c r="C43" i="1"/>
  <c r="C42" i="1"/>
  <c r="C41" i="1"/>
  <c r="C40" i="1"/>
  <c r="C38" i="1"/>
  <c r="C37" i="1"/>
  <c r="C36" i="1"/>
  <c r="C35" i="1"/>
  <c r="C34" i="1"/>
  <c r="C33" i="1"/>
  <c r="C31" i="1"/>
  <c r="C30" i="1"/>
  <c r="C29" i="1"/>
  <c r="C28" i="1"/>
  <c r="C27" i="1"/>
  <c r="C26" i="1"/>
  <c r="C24" i="1"/>
  <c r="C23" i="1"/>
  <c r="C21" i="1"/>
  <c r="C62" i="1"/>
  <c r="C85" i="1"/>
  <c r="C87" i="1"/>
  <c r="C70" i="1"/>
  <c r="C69" i="1"/>
  <c r="C67" i="1"/>
  <c r="C66" i="1"/>
  <c r="C65" i="1"/>
  <c r="C63" i="1"/>
  <c r="C61" i="1"/>
  <c r="C60" i="1"/>
  <c r="C59" i="1"/>
  <c r="C58" i="1"/>
  <c r="C57" i="1"/>
  <c r="C56" i="1"/>
  <c r="C55" i="1"/>
  <c r="B18" i="1"/>
  <c r="B19" i="1"/>
  <c r="B16" i="1"/>
  <c r="B15" i="1"/>
  <c r="B14" i="1"/>
  <c r="B13" i="1"/>
  <c r="D266" i="1" l="1"/>
  <c r="D258" i="1"/>
  <c r="D259" i="1" s="1"/>
  <c r="B139" i="1"/>
  <c r="C139" i="1"/>
  <c r="C90" i="1"/>
  <c r="C317" i="1" s="1"/>
  <c r="R60" i="5"/>
  <c r="R93" i="5"/>
  <c r="B194" i="1" s="1"/>
  <c r="B203" i="1" s="1"/>
  <c r="D203" i="1" s="1"/>
  <c r="D204" i="1" s="1"/>
  <c r="R97" i="5"/>
  <c r="D139" i="1" l="1"/>
  <c r="D140" i="1" s="1"/>
  <c r="T323" i="5"/>
  <c r="T317" i="5"/>
  <c r="T309" i="5"/>
  <c r="T306" i="5"/>
  <c r="T305" i="5"/>
  <c r="T304" i="5"/>
  <c r="T303" i="5"/>
  <c r="T302" i="5"/>
  <c r="T300" i="5"/>
  <c r="T299" i="5"/>
  <c r="T295" i="5"/>
  <c r="T294" i="5"/>
  <c r="T291" i="5"/>
  <c r="T290" i="5"/>
  <c r="T289" i="5"/>
  <c r="T288" i="5"/>
  <c r="T287" i="5"/>
  <c r="T286" i="5"/>
  <c r="T285" i="5"/>
  <c r="T281" i="5"/>
  <c r="T278" i="5"/>
  <c r="T277" i="5"/>
  <c r="T276" i="5"/>
  <c r="T274" i="5"/>
  <c r="T271" i="5"/>
  <c r="T267" i="5"/>
  <c r="T262" i="5"/>
  <c r="T256" i="5"/>
  <c r="T255" i="5"/>
  <c r="T248" i="5"/>
  <c r="T244" i="5"/>
  <c r="T243" i="5"/>
  <c r="T240" i="5"/>
  <c r="T239" i="5"/>
  <c r="T238" i="5"/>
  <c r="T234" i="5"/>
  <c r="T229" i="5"/>
  <c r="T228" i="5"/>
  <c r="T227" i="5"/>
  <c r="T226" i="5"/>
  <c r="T225" i="5"/>
  <c r="T224" i="5"/>
  <c r="T223" i="5"/>
  <c r="T222" i="5"/>
  <c r="T219" i="5"/>
  <c r="T218" i="5"/>
  <c r="T217" i="5"/>
  <c r="T216" i="5"/>
  <c r="T215" i="5"/>
  <c r="T214" i="5"/>
  <c r="T213" i="5"/>
  <c r="T212" i="5"/>
  <c r="T211" i="5"/>
  <c r="T210" i="5"/>
  <c r="T209" i="5"/>
  <c r="T204" i="5"/>
  <c r="T202" i="5"/>
  <c r="T200" i="5"/>
  <c r="T196" i="5"/>
  <c r="T195" i="5"/>
  <c r="T194" i="5"/>
  <c r="T193" i="5"/>
  <c r="T192" i="5"/>
  <c r="T191" i="5"/>
  <c r="T189" i="5"/>
  <c r="T188" i="5"/>
  <c r="T187" i="5"/>
  <c r="T185" i="5"/>
  <c r="T179" i="5"/>
  <c r="T178" i="5"/>
  <c r="T177" i="5"/>
  <c r="T176" i="5"/>
  <c r="T175" i="5"/>
  <c r="T174" i="5"/>
  <c r="T172" i="5"/>
  <c r="T169" i="5"/>
  <c r="T165" i="5"/>
  <c r="T164" i="5"/>
  <c r="T163" i="5"/>
  <c r="T162" i="5"/>
  <c r="T161" i="5"/>
  <c r="T160" i="5"/>
  <c r="T157" i="5"/>
  <c r="T156" i="5"/>
  <c r="T153" i="5"/>
  <c r="T152" i="5"/>
  <c r="T151" i="5"/>
  <c r="T150" i="5"/>
  <c r="T149" i="5"/>
  <c r="T148" i="5"/>
  <c r="T147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18" i="5"/>
  <c r="T116" i="5"/>
  <c r="T110" i="5"/>
  <c r="T107" i="5"/>
  <c r="T106" i="5"/>
  <c r="T105" i="5"/>
  <c r="T104" i="5"/>
  <c r="T103" i="5"/>
  <c r="T102" i="5"/>
  <c r="T101" i="5"/>
  <c r="T94" i="5"/>
  <c r="T92" i="5"/>
  <c r="T89" i="5"/>
  <c r="T88" i="5"/>
  <c r="T66" i="5"/>
  <c r="T59" i="5"/>
  <c r="T58" i="5"/>
  <c r="T55" i="5"/>
  <c r="T54" i="5"/>
  <c r="T53" i="5"/>
  <c r="T43" i="5"/>
  <c r="T42" i="5"/>
  <c r="T41" i="5"/>
  <c r="T40" i="5"/>
  <c r="T39" i="5"/>
  <c r="T38" i="5"/>
  <c r="T37" i="5"/>
  <c r="T36" i="5"/>
  <c r="T34" i="5"/>
  <c r="T18" i="5"/>
  <c r="T17" i="5"/>
  <c r="T16" i="5"/>
  <c r="T15" i="5"/>
  <c r="T14" i="5"/>
  <c r="T13" i="5"/>
  <c r="T12" i="5"/>
  <c r="T11" i="5"/>
  <c r="T10" i="5"/>
  <c r="T6" i="5"/>
  <c r="R49" i="5"/>
  <c r="B17" i="1"/>
  <c r="B21" i="1"/>
  <c r="R324" i="5"/>
  <c r="P324" i="5"/>
  <c r="L324" i="5"/>
  <c r="J324" i="5"/>
  <c r="N323" i="5"/>
  <c r="P321" i="5"/>
  <c r="L321" i="5"/>
  <c r="J321" i="5"/>
  <c r="N320" i="5"/>
  <c r="R318" i="5"/>
  <c r="P318" i="5"/>
  <c r="L318" i="5"/>
  <c r="J318" i="5"/>
  <c r="N317" i="5"/>
  <c r="P315" i="5"/>
  <c r="L315" i="5"/>
  <c r="J315" i="5"/>
  <c r="N314" i="5"/>
  <c r="P312" i="5"/>
  <c r="T311" i="5"/>
  <c r="N311" i="5"/>
  <c r="R310" i="5"/>
  <c r="T310" i="5" s="1"/>
  <c r="N309" i="5"/>
  <c r="N308" i="5"/>
  <c r="L307" i="5"/>
  <c r="L312" i="5" s="1"/>
  <c r="J307" i="5"/>
  <c r="J312" i="5" s="1"/>
  <c r="N306" i="5"/>
  <c r="N305" i="5"/>
  <c r="N304" i="5"/>
  <c r="N303" i="5"/>
  <c r="N302" i="5"/>
  <c r="N301" i="5"/>
  <c r="N299" i="5"/>
  <c r="N298" i="5"/>
  <c r="R296" i="5"/>
  <c r="P296" i="5"/>
  <c r="L296" i="5"/>
  <c r="J296" i="5"/>
  <c r="N295" i="5"/>
  <c r="N294" i="5"/>
  <c r="R292" i="5"/>
  <c r="P292" i="5"/>
  <c r="L292" i="5"/>
  <c r="J292" i="5"/>
  <c r="N291" i="5"/>
  <c r="N290" i="5"/>
  <c r="N288" i="5"/>
  <c r="N287" i="5"/>
  <c r="N286" i="5"/>
  <c r="N285" i="5"/>
  <c r="R282" i="5"/>
  <c r="P282" i="5"/>
  <c r="L282" i="5"/>
  <c r="J282" i="5"/>
  <c r="N281" i="5"/>
  <c r="R279" i="5"/>
  <c r="P279" i="5"/>
  <c r="L279" i="5"/>
  <c r="J279" i="5"/>
  <c r="N278" i="5"/>
  <c r="N277" i="5"/>
  <c r="N276" i="5"/>
  <c r="N274" i="5"/>
  <c r="P272" i="5"/>
  <c r="L272" i="5"/>
  <c r="J272" i="5"/>
  <c r="N271" i="5"/>
  <c r="N270" i="5"/>
  <c r="P268" i="5"/>
  <c r="L268" i="5"/>
  <c r="J268" i="5"/>
  <c r="N267" i="5"/>
  <c r="N266" i="5"/>
  <c r="P264" i="5"/>
  <c r="L264" i="5"/>
  <c r="J264" i="5"/>
  <c r="N263" i="5"/>
  <c r="N262" i="5"/>
  <c r="P260" i="5"/>
  <c r="L260" i="5"/>
  <c r="J260" i="5"/>
  <c r="N259" i="5"/>
  <c r="R257" i="5"/>
  <c r="P257" i="5"/>
  <c r="L257" i="5"/>
  <c r="J257" i="5"/>
  <c r="N256" i="5"/>
  <c r="N255" i="5"/>
  <c r="P253" i="5"/>
  <c r="L253" i="5"/>
  <c r="J253" i="5"/>
  <c r="N252" i="5"/>
  <c r="P250" i="5"/>
  <c r="L250" i="5"/>
  <c r="J250" i="5"/>
  <c r="N250" i="5" s="1"/>
  <c r="R249" i="5"/>
  <c r="T249" i="5" s="1"/>
  <c r="N249" i="5"/>
  <c r="N248" i="5"/>
  <c r="N247" i="5"/>
  <c r="R245" i="5"/>
  <c r="P245" i="5"/>
  <c r="L245" i="5"/>
  <c r="J245" i="5"/>
  <c r="N244" i="5"/>
  <c r="N243" i="5"/>
  <c r="R241" i="5"/>
  <c r="P241" i="5"/>
  <c r="L241" i="5"/>
  <c r="J241" i="5"/>
  <c r="N240" i="5"/>
  <c r="N238" i="5"/>
  <c r="P236" i="5"/>
  <c r="L236" i="5"/>
  <c r="J236" i="5"/>
  <c r="N235" i="5"/>
  <c r="N234" i="5"/>
  <c r="R230" i="5"/>
  <c r="P230" i="5"/>
  <c r="L230" i="5"/>
  <c r="J230" i="5"/>
  <c r="N229" i="5"/>
  <c r="N228" i="5"/>
  <c r="N227" i="5"/>
  <c r="N226" i="5"/>
  <c r="N225" i="5"/>
  <c r="N224" i="5"/>
  <c r="N223" i="5"/>
  <c r="N222" i="5"/>
  <c r="R220" i="5"/>
  <c r="P220" i="5"/>
  <c r="P231" i="5" s="1"/>
  <c r="L220" i="5"/>
  <c r="J220" i="5"/>
  <c r="N219" i="5"/>
  <c r="N218" i="5"/>
  <c r="N217" i="5"/>
  <c r="N216" i="5"/>
  <c r="N215" i="5"/>
  <c r="N214" i="5"/>
  <c r="N213" i="5"/>
  <c r="N212" i="5"/>
  <c r="N211" i="5"/>
  <c r="N210" i="5"/>
  <c r="N209" i="5"/>
  <c r="N204" i="5"/>
  <c r="R203" i="5"/>
  <c r="R205" i="5" s="1"/>
  <c r="P203" i="5"/>
  <c r="L203" i="5"/>
  <c r="L205" i="5" s="1"/>
  <c r="J203" i="5"/>
  <c r="N202" i="5"/>
  <c r="N200" i="5"/>
  <c r="T198" i="5"/>
  <c r="N198" i="5"/>
  <c r="R197" i="5"/>
  <c r="P197" i="5"/>
  <c r="L197" i="5"/>
  <c r="J197" i="5"/>
  <c r="N196" i="5"/>
  <c r="N195" i="5"/>
  <c r="N194" i="5"/>
  <c r="N193" i="5"/>
  <c r="N192" i="5"/>
  <c r="N191" i="5"/>
  <c r="N189" i="5"/>
  <c r="N188" i="5"/>
  <c r="N187" i="5"/>
  <c r="R186" i="5"/>
  <c r="P186" i="5"/>
  <c r="L186" i="5"/>
  <c r="J186" i="5"/>
  <c r="N185" i="5"/>
  <c r="T182" i="5"/>
  <c r="N182" i="5"/>
  <c r="R180" i="5"/>
  <c r="R181" i="5" s="1"/>
  <c r="P180" i="5"/>
  <c r="P181" i="5" s="1"/>
  <c r="L180" i="5"/>
  <c r="L181" i="5" s="1"/>
  <c r="J180" i="5"/>
  <c r="J181" i="5" s="1"/>
  <c r="N179" i="5"/>
  <c r="N178" i="5"/>
  <c r="N177" i="5"/>
  <c r="N176" i="5"/>
  <c r="N175" i="5"/>
  <c r="N174" i="5"/>
  <c r="N172" i="5"/>
  <c r="R170" i="5"/>
  <c r="P170" i="5"/>
  <c r="L170" i="5"/>
  <c r="J170" i="5"/>
  <c r="N169" i="5"/>
  <c r="R166" i="5"/>
  <c r="P166" i="5"/>
  <c r="L166" i="5"/>
  <c r="J166" i="5"/>
  <c r="N165" i="5"/>
  <c r="N164" i="5"/>
  <c r="N163" i="5"/>
  <c r="N162" i="5"/>
  <c r="N161" i="5"/>
  <c r="N160" i="5"/>
  <c r="R158" i="5"/>
  <c r="P158" i="5"/>
  <c r="L158" i="5"/>
  <c r="J158" i="5"/>
  <c r="N157" i="5"/>
  <c r="N156" i="5"/>
  <c r="R154" i="5"/>
  <c r="P154" i="5"/>
  <c r="L154" i="5"/>
  <c r="J154" i="5"/>
  <c r="N153" i="5"/>
  <c r="N152" i="5"/>
  <c r="N151" i="5"/>
  <c r="N150" i="5"/>
  <c r="N149" i="5"/>
  <c r="N148" i="5"/>
  <c r="N147" i="5"/>
  <c r="R145" i="5"/>
  <c r="P145" i="5"/>
  <c r="L145" i="5"/>
  <c r="J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P123" i="5"/>
  <c r="P121" i="5"/>
  <c r="L121" i="5"/>
  <c r="J121" i="5"/>
  <c r="R120" i="5"/>
  <c r="T120" i="5" s="1"/>
  <c r="N120" i="5"/>
  <c r="N118" i="5"/>
  <c r="R117" i="5"/>
  <c r="P117" i="5"/>
  <c r="L117" i="5"/>
  <c r="J117" i="5"/>
  <c r="N116" i="5"/>
  <c r="P114" i="5"/>
  <c r="L114" i="5"/>
  <c r="J114" i="5"/>
  <c r="R113" i="5"/>
  <c r="R314" i="5" s="1"/>
  <c r="T314" i="5" s="1"/>
  <c r="N113" i="5"/>
  <c r="N110" i="5"/>
  <c r="R109" i="5"/>
  <c r="R308" i="5" s="1"/>
  <c r="T308" i="5" s="1"/>
  <c r="N109" i="5"/>
  <c r="R108" i="5"/>
  <c r="R301" i="5" s="1"/>
  <c r="T301" i="5" s="1"/>
  <c r="P108" i="5"/>
  <c r="L108" i="5"/>
  <c r="L111" i="5" s="1"/>
  <c r="J108" i="5"/>
  <c r="J111" i="5" s="1"/>
  <c r="N107" i="5"/>
  <c r="N106" i="5"/>
  <c r="N105" i="5"/>
  <c r="N104" i="5"/>
  <c r="N103" i="5"/>
  <c r="N101" i="5"/>
  <c r="R100" i="5"/>
  <c r="N100" i="5"/>
  <c r="P98" i="5"/>
  <c r="L98" i="5"/>
  <c r="J98" i="5"/>
  <c r="T97" i="5"/>
  <c r="N97" i="5"/>
  <c r="P95" i="5"/>
  <c r="L95" i="5"/>
  <c r="J95" i="5"/>
  <c r="N94" i="5"/>
  <c r="T93" i="5"/>
  <c r="N93" i="5"/>
  <c r="N92" i="5"/>
  <c r="P90" i="5"/>
  <c r="L90" i="5"/>
  <c r="J90" i="5"/>
  <c r="N88" i="5"/>
  <c r="R87" i="5"/>
  <c r="N87" i="5"/>
  <c r="P85" i="5"/>
  <c r="L85" i="5"/>
  <c r="J85" i="5"/>
  <c r="R84" i="5"/>
  <c r="N84" i="5"/>
  <c r="P82" i="5"/>
  <c r="L82" i="5"/>
  <c r="J82" i="5"/>
  <c r="R81" i="5"/>
  <c r="N81" i="5"/>
  <c r="T79" i="5"/>
  <c r="N79" i="5"/>
  <c r="P78" i="5"/>
  <c r="L78" i="5"/>
  <c r="J78" i="5"/>
  <c r="R77" i="5"/>
  <c r="R263" i="5" s="1"/>
  <c r="T263" i="5" s="1"/>
  <c r="N77" i="5"/>
  <c r="T76" i="5"/>
  <c r="N76" i="5"/>
  <c r="P70" i="5"/>
  <c r="L70" i="5"/>
  <c r="J70" i="5"/>
  <c r="R69" i="5"/>
  <c r="N69" i="5"/>
  <c r="R67" i="5"/>
  <c r="P67" i="5"/>
  <c r="L67" i="5"/>
  <c r="J67" i="5"/>
  <c r="N66" i="5"/>
  <c r="P64" i="5"/>
  <c r="L64" i="5"/>
  <c r="J64" i="5"/>
  <c r="R63" i="5"/>
  <c r="R252" i="5" s="1"/>
  <c r="R253" i="5" s="1"/>
  <c r="T253" i="5" s="1"/>
  <c r="N63" i="5"/>
  <c r="P61" i="5"/>
  <c r="L61" i="5"/>
  <c r="J61" i="5"/>
  <c r="R247" i="5"/>
  <c r="T247" i="5" s="1"/>
  <c r="N60" i="5"/>
  <c r="N59" i="5"/>
  <c r="N58" i="5"/>
  <c r="P56" i="5"/>
  <c r="L56" i="5"/>
  <c r="J56" i="5"/>
  <c r="N55" i="5"/>
  <c r="N54" i="5"/>
  <c r="N53" i="5"/>
  <c r="R52" i="5"/>
  <c r="N52" i="5"/>
  <c r="T46" i="5"/>
  <c r="N46" i="5"/>
  <c r="R44" i="5"/>
  <c r="R45" i="5" s="1"/>
  <c r="T45" i="5" s="1"/>
  <c r="P44" i="5"/>
  <c r="L44" i="5"/>
  <c r="L45" i="5" s="1"/>
  <c r="J44" i="5"/>
  <c r="J45" i="5" s="1"/>
  <c r="N43" i="5"/>
  <c r="N36" i="5"/>
  <c r="R35" i="5"/>
  <c r="P35" i="5"/>
  <c r="P47" i="5" s="1"/>
  <c r="L35" i="5"/>
  <c r="J35" i="5"/>
  <c r="N34" i="5"/>
  <c r="R32" i="5"/>
  <c r="B12" i="1" s="1"/>
  <c r="N32" i="5"/>
  <c r="R29" i="5"/>
  <c r="P29" i="5"/>
  <c r="L29" i="5"/>
  <c r="J29" i="5"/>
  <c r="T28" i="5"/>
  <c r="N28" i="5"/>
  <c r="T27" i="5"/>
  <c r="N27" i="5"/>
  <c r="T26" i="5"/>
  <c r="N26" i="5"/>
  <c r="T25" i="5"/>
  <c r="N25" i="5"/>
  <c r="T24" i="5"/>
  <c r="N24" i="5"/>
  <c r="T23" i="5"/>
  <c r="N23" i="5"/>
  <c r="T22" i="5"/>
  <c r="N22" i="5"/>
  <c r="T21" i="5"/>
  <c r="N21" i="5"/>
  <c r="R19" i="5"/>
  <c r="P19" i="5"/>
  <c r="P30" i="5" s="1"/>
  <c r="L19" i="5"/>
  <c r="J19" i="5"/>
  <c r="N18" i="5"/>
  <c r="N17" i="5"/>
  <c r="N16" i="5"/>
  <c r="N15" i="5"/>
  <c r="N14" i="5"/>
  <c r="N13" i="5"/>
  <c r="N12" i="5"/>
  <c r="N11" i="5"/>
  <c r="N10" i="5"/>
  <c r="R7" i="5"/>
  <c r="P7" i="5"/>
  <c r="L7" i="5"/>
  <c r="J7" i="5"/>
  <c r="N6" i="5"/>
  <c r="T4" i="5"/>
  <c r="N4" i="5"/>
  <c r="K315" i="1"/>
  <c r="M300" i="1"/>
  <c r="L300" i="1"/>
  <c r="I300" i="1"/>
  <c r="H300" i="1"/>
  <c r="G300" i="1"/>
  <c r="F300" i="1"/>
  <c r="E300" i="1"/>
  <c r="M307" i="1"/>
  <c r="L307" i="1"/>
  <c r="I307" i="1"/>
  <c r="H307" i="1"/>
  <c r="G307" i="1"/>
  <c r="F307" i="1"/>
  <c r="E307" i="1"/>
  <c r="M293" i="1"/>
  <c r="L293" i="1"/>
  <c r="I293" i="1"/>
  <c r="H293" i="1"/>
  <c r="G293" i="1"/>
  <c r="F293" i="1"/>
  <c r="E293" i="1"/>
  <c r="M287" i="1"/>
  <c r="L287" i="1"/>
  <c r="I287" i="1"/>
  <c r="H287" i="1"/>
  <c r="G287" i="1"/>
  <c r="F287" i="1"/>
  <c r="E287" i="1"/>
  <c r="M280" i="1"/>
  <c r="L280" i="1"/>
  <c r="I280" i="1"/>
  <c r="H280" i="1"/>
  <c r="G280" i="1"/>
  <c r="F280" i="1"/>
  <c r="E280" i="1"/>
  <c r="M272" i="1"/>
  <c r="L272" i="1"/>
  <c r="I272" i="1"/>
  <c r="H272" i="1"/>
  <c r="G272" i="1"/>
  <c r="F272" i="1"/>
  <c r="E272" i="1"/>
  <c r="M266" i="1"/>
  <c r="L266" i="1"/>
  <c r="I266" i="1"/>
  <c r="H266" i="1"/>
  <c r="G266" i="1"/>
  <c r="F266" i="1"/>
  <c r="E266" i="1"/>
  <c r="Q258" i="1"/>
  <c r="M258" i="1"/>
  <c r="L258" i="1"/>
  <c r="I258" i="1"/>
  <c r="H258" i="1"/>
  <c r="G258" i="1"/>
  <c r="F258" i="1"/>
  <c r="E258" i="1"/>
  <c r="M244" i="1"/>
  <c r="L244" i="1"/>
  <c r="I244" i="1"/>
  <c r="H244" i="1"/>
  <c r="G244" i="1"/>
  <c r="F244" i="1"/>
  <c r="E244" i="1"/>
  <c r="M238" i="1"/>
  <c r="L238" i="1"/>
  <c r="I238" i="1"/>
  <c r="H238" i="1"/>
  <c r="G238" i="1"/>
  <c r="F238" i="1"/>
  <c r="E238" i="1"/>
  <c r="M230" i="1"/>
  <c r="L230" i="1"/>
  <c r="I230" i="1"/>
  <c r="H230" i="1"/>
  <c r="G230" i="1"/>
  <c r="F230" i="1"/>
  <c r="E230" i="1"/>
  <c r="M222" i="1"/>
  <c r="L222" i="1"/>
  <c r="I222" i="1"/>
  <c r="J222" i="1" s="1"/>
  <c r="E222" i="1"/>
  <c r="M215" i="1"/>
  <c r="L215" i="1"/>
  <c r="I215" i="1"/>
  <c r="H215" i="1"/>
  <c r="G215" i="1"/>
  <c r="F215" i="1"/>
  <c r="E215" i="1"/>
  <c r="M203" i="1"/>
  <c r="L203" i="1"/>
  <c r="I203" i="1"/>
  <c r="H203" i="1"/>
  <c r="G203" i="1"/>
  <c r="F203" i="1"/>
  <c r="E203" i="1"/>
  <c r="M186" i="1"/>
  <c r="L186" i="1"/>
  <c r="K186" i="1"/>
  <c r="K188" i="1" s="1"/>
  <c r="I186" i="1"/>
  <c r="H186" i="1"/>
  <c r="G186" i="1"/>
  <c r="F186" i="1"/>
  <c r="E186" i="1"/>
  <c r="M173" i="1"/>
  <c r="L173" i="1"/>
  <c r="I173" i="1"/>
  <c r="H173" i="1"/>
  <c r="G173" i="1"/>
  <c r="F173" i="1"/>
  <c r="E173" i="1"/>
  <c r="M167" i="1"/>
  <c r="L167" i="1"/>
  <c r="I167" i="1"/>
  <c r="H167" i="1"/>
  <c r="G167" i="1"/>
  <c r="F167" i="1"/>
  <c r="E167" i="1"/>
  <c r="M160" i="1"/>
  <c r="L160" i="1"/>
  <c r="I160" i="1"/>
  <c r="H160" i="1"/>
  <c r="G160" i="1"/>
  <c r="F160" i="1"/>
  <c r="E160" i="1"/>
  <c r="M151" i="1"/>
  <c r="L151" i="1"/>
  <c r="I151" i="1"/>
  <c r="H151" i="1"/>
  <c r="G151" i="1"/>
  <c r="F151" i="1"/>
  <c r="E151" i="1"/>
  <c r="M146" i="1"/>
  <c r="L146" i="1"/>
  <c r="I146" i="1"/>
  <c r="H146" i="1"/>
  <c r="G146" i="1"/>
  <c r="F146" i="1"/>
  <c r="E146" i="1"/>
  <c r="K140" i="1"/>
  <c r="M139" i="1"/>
  <c r="L139" i="1"/>
  <c r="I139" i="1"/>
  <c r="H139" i="1"/>
  <c r="G139" i="1"/>
  <c r="F139" i="1"/>
  <c r="E139" i="1"/>
  <c r="M100" i="1"/>
  <c r="L100" i="1"/>
  <c r="I100" i="1"/>
  <c r="H100" i="1"/>
  <c r="G100" i="1"/>
  <c r="F100" i="1"/>
  <c r="E100" i="1"/>
  <c r="M90" i="1"/>
  <c r="L90" i="1"/>
  <c r="I90" i="1"/>
  <c r="G90" i="1"/>
  <c r="F90" i="1"/>
  <c r="E90" i="1"/>
  <c r="R266" i="5" l="1"/>
  <c r="B149" i="1"/>
  <c r="B151" i="1" s="1"/>
  <c r="R56" i="5"/>
  <c r="T56" i="5" s="1"/>
  <c r="B207" i="1"/>
  <c r="B215" i="1" s="1"/>
  <c r="D215" i="1" s="1"/>
  <c r="D216" i="1" s="1"/>
  <c r="R270" i="5"/>
  <c r="B144" i="1"/>
  <c r="B146" i="1" s="1"/>
  <c r="R259" i="5"/>
  <c r="R260" i="5" s="1"/>
  <c r="T260" i="5" s="1"/>
  <c r="B238" i="1"/>
  <c r="T87" i="5"/>
  <c r="B177" i="1"/>
  <c r="B186" i="1" s="1"/>
  <c r="D186" i="1" s="1"/>
  <c r="D187" i="1" s="1"/>
  <c r="T324" i="5"/>
  <c r="R231" i="5"/>
  <c r="J183" i="5"/>
  <c r="T186" i="5"/>
  <c r="R50" i="5"/>
  <c r="T50" i="5" s="1"/>
  <c r="B95" i="1"/>
  <c r="B100" i="1" s="1"/>
  <c r="D100" i="1" s="1"/>
  <c r="D101" i="1" s="1"/>
  <c r="T245" i="5"/>
  <c r="T279" i="5"/>
  <c r="T7" i="5"/>
  <c r="T35" i="5"/>
  <c r="T117" i="5"/>
  <c r="T154" i="5"/>
  <c r="T166" i="5"/>
  <c r="T181" i="5"/>
  <c r="T197" i="5"/>
  <c r="T257" i="5"/>
  <c r="J283" i="5"/>
  <c r="N61" i="5"/>
  <c r="R111" i="5"/>
  <c r="T111" i="5" s="1"/>
  <c r="T170" i="5"/>
  <c r="B90" i="1"/>
  <c r="D90" i="1" s="1"/>
  <c r="D91" i="1" s="1"/>
  <c r="D319" i="1" s="1"/>
  <c r="J100" i="1"/>
  <c r="N100" i="1" s="1"/>
  <c r="J272" i="1"/>
  <c r="R206" i="5"/>
  <c r="T282" i="5"/>
  <c r="T296" i="5"/>
  <c r="T158" i="5"/>
  <c r="T241" i="5"/>
  <c r="T318" i="5"/>
  <c r="N19" i="5"/>
  <c r="N158" i="5"/>
  <c r="T205" i="5"/>
  <c r="T230" i="5"/>
  <c r="N236" i="5"/>
  <c r="N241" i="5"/>
  <c r="T292" i="5"/>
  <c r="R85" i="5"/>
  <c r="T85" i="5" s="1"/>
  <c r="T32" i="5"/>
  <c r="T49" i="5"/>
  <c r="T77" i="5"/>
  <c r="T109" i="5"/>
  <c r="T145" i="5"/>
  <c r="T203" i="5"/>
  <c r="N114" i="5"/>
  <c r="N253" i="5"/>
  <c r="N272" i="5"/>
  <c r="T60" i="5"/>
  <c r="T69" i="5"/>
  <c r="T81" i="5"/>
  <c r="T180" i="5"/>
  <c r="T252" i="5"/>
  <c r="T307" i="5"/>
  <c r="T19" i="5"/>
  <c r="R64" i="5"/>
  <c r="T64" i="5" s="1"/>
  <c r="T52" i="5"/>
  <c r="N29" i="5"/>
  <c r="N264" i="5"/>
  <c r="R283" i="5"/>
  <c r="T63" i="5"/>
  <c r="T84" i="5"/>
  <c r="T100" i="5"/>
  <c r="T108" i="5"/>
  <c r="T113" i="5"/>
  <c r="T220" i="5"/>
  <c r="T44" i="5"/>
  <c r="N85" i="5"/>
  <c r="N90" i="5"/>
  <c r="N117" i="5"/>
  <c r="N121" i="5"/>
  <c r="N186" i="5"/>
  <c r="N268" i="5"/>
  <c r="N324" i="5"/>
  <c r="R78" i="5"/>
  <c r="T78" i="5" s="1"/>
  <c r="N56" i="5"/>
  <c r="R61" i="5"/>
  <c r="T61" i="5" s="1"/>
  <c r="N64" i="5"/>
  <c r="T67" i="5"/>
  <c r="N70" i="5"/>
  <c r="N78" i="5"/>
  <c r="N98" i="5"/>
  <c r="N181" i="5"/>
  <c r="N257" i="5"/>
  <c r="P283" i="5"/>
  <c r="N296" i="5"/>
  <c r="N307" i="5"/>
  <c r="N321" i="5"/>
  <c r="N312" i="5"/>
  <c r="P111" i="5"/>
  <c r="R183" i="5"/>
  <c r="L231" i="5"/>
  <c r="N230" i="5"/>
  <c r="N292" i="5"/>
  <c r="N318" i="5"/>
  <c r="R30" i="5"/>
  <c r="T30" i="5" s="1"/>
  <c r="T29" i="5"/>
  <c r="J47" i="5"/>
  <c r="R82" i="5"/>
  <c r="T82" i="5" s="1"/>
  <c r="N154" i="5"/>
  <c r="N170" i="5"/>
  <c r="L283" i="5"/>
  <c r="J30" i="5"/>
  <c r="L47" i="5"/>
  <c r="N45" i="5"/>
  <c r="N67" i="5"/>
  <c r="N82" i="5"/>
  <c r="N95" i="5"/>
  <c r="N145" i="5"/>
  <c r="N166" i="5"/>
  <c r="N197" i="5"/>
  <c r="N203" i="5"/>
  <c r="J231" i="5"/>
  <c r="N245" i="5"/>
  <c r="N260" i="5"/>
  <c r="N282" i="5"/>
  <c r="N315" i="5"/>
  <c r="O266" i="1"/>
  <c r="O186" i="1"/>
  <c r="J258" i="1"/>
  <c r="N258" i="1" s="1"/>
  <c r="J266" i="1"/>
  <c r="N266" i="1" s="1"/>
  <c r="O280" i="1"/>
  <c r="O146" i="1"/>
  <c r="J160" i="1"/>
  <c r="N160" i="1" s="1"/>
  <c r="O167" i="1"/>
  <c r="O230" i="1"/>
  <c r="O287" i="1"/>
  <c r="O203" i="1"/>
  <c r="J215" i="1"/>
  <c r="N215" i="1" s="1"/>
  <c r="J203" i="1"/>
  <c r="N203" i="1" s="1"/>
  <c r="J139" i="1"/>
  <c r="N139" i="1" s="1"/>
  <c r="R264" i="5"/>
  <c r="T264" i="5" s="1"/>
  <c r="R272" i="5"/>
  <c r="T272" i="5" s="1"/>
  <c r="R268" i="5"/>
  <c r="T268" i="5" s="1"/>
  <c r="N111" i="5"/>
  <c r="R315" i="5"/>
  <c r="T315" i="5" s="1"/>
  <c r="R250" i="5"/>
  <c r="T250" i="5" s="1"/>
  <c r="P183" i="5"/>
  <c r="L30" i="5"/>
  <c r="L183" i="5"/>
  <c r="N183" i="5" s="1"/>
  <c r="N7" i="5"/>
  <c r="R95" i="5"/>
  <c r="T95" i="5" s="1"/>
  <c r="J205" i="5"/>
  <c r="N205" i="5" s="1"/>
  <c r="N220" i="5"/>
  <c r="R235" i="5"/>
  <c r="R298" i="5"/>
  <c r="T298" i="5" s="1"/>
  <c r="R90" i="5"/>
  <c r="T90" i="5" s="1"/>
  <c r="P205" i="5"/>
  <c r="N108" i="5"/>
  <c r="R70" i="5"/>
  <c r="T70" i="5" s="1"/>
  <c r="R98" i="5"/>
  <c r="T98" i="5" s="1"/>
  <c r="R121" i="5"/>
  <c r="T121" i="5" s="1"/>
  <c r="N279" i="5"/>
  <c r="R320" i="5"/>
  <c r="T320" i="5" s="1"/>
  <c r="N35" i="5"/>
  <c r="N44" i="5"/>
  <c r="R114" i="5"/>
  <c r="T114" i="5" s="1"/>
  <c r="N180" i="5"/>
  <c r="K190" i="1"/>
  <c r="O173" i="1"/>
  <c r="F140" i="1"/>
  <c r="I140" i="1"/>
  <c r="O100" i="1"/>
  <c r="O160" i="1"/>
  <c r="O244" i="1"/>
  <c r="E315" i="1"/>
  <c r="I315" i="1"/>
  <c r="F315" i="1"/>
  <c r="L315" i="1"/>
  <c r="I188" i="1"/>
  <c r="N222" i="1"/>
  <c r="O238" i="1"/>
  <c r="M315" i="1"/>
  <c r="H315" i="1"/>
  <c r="J167" i="1"/>
  <c r="N167" i="1" s="1"/>
  <c r="O215" i="1"/>
  <c r="O222" i="1"/>
  <c r="J280" i="1"/>
  <c r="N280" i="1" s="1"/>
  <c r="O293" i="1"/>
  <c r="G315" i="1"/>
  <c r="J300" i="1"/>
  <c r="N300" i="1" s="1"/>
  <c r="K317" i="1"/>
  <c r="E140" i="1"/>
  <c r="O151" i="1"/>
  <c r="J173" i="1"/>
  <c r="N173" i="1" s="1"/>
  <c r="J186" i="1"/>
  <c r="N186" i="1" s="1"/>
  <c r="M188" i="1"/>
  <c r="J230" i="1"/>
  <c r="N230" i="1" s="1"/>
  <c r="J238" i="1"/>
  <c r="N238" i="1" s="1"/>
  <c r="J244" i="1"/>
  <c r="N244" i="1" s="1"/>
  <c r="N272" i="1"/>
  <c r="M140" i="1"/>
  <c r="E188" i="1"/>
  <c r="H188" i="1"/>
  <c r="O300" i="1"/>
  <c r="G188" i="1"/>
  <c r="O90" i="1"/>
  <c r="G140" i="1"/>
  <c r="L140" i="1"/>
  <c r="J146" i="1"/>
  <c r="N146" i="1" s="1"/>
  <c r="J151" i="1"/>
  <c r="N151" i="1" s="1"/>
  <c r="F188" i="1"/>
  <c r="O258" i="1"/>
  <c r="O272" i="1"/>
  <c r="J287" i="1"/>
  <c r="N287" i="1" s="1"/>
  <c r="J293" i="1"/>
  <c r="J307" i="1"/>
  <c r="N307" i="1" s="1"/>
  <c r="L188" i="1"/>
  <c r="O139" i="1"/>
  <c r="T231" i="5" l="1"/>
  <c r="T259" i="5"/>
  <c r="C238" i="1"/>
  <c r="D238" i="1" s="1"/>
  <c r="D239" i="1" s="1"/>
  <c r="T235" i="5"/>
  <c r="C159" i="1"/>
  <c r="C160" i="1" s="1"/>
  <c r="D160" i="1" s="1"/>
  <c r="D161" i="1" s="1"/>
  <c r="T47" i="5"/>
  <c r="T270" i="5"/>
  <c r="C144" i="1"/>
  <c r="C146" i="1" s="1"/>
  <c r="D146" i="1" s="1"/>
  <c r="D147" i="1" s="1"/>
  <c r="T266" i="5"/>
  <c r="C149" i="1"/>
  <c r="C151" i="1" s="1"/>
  <c r="D151" i="1" s="1"/>
  <c r="D152" i="1" s="1"/>
  <c r="N283" i="5"/>
  <c r="N231" i="5"/>
  <c r="T183" i="5"/>
  <c r="T283" i="5"/>
  <c r="N30" i="5"/>
  <c r="L122" i="5"/>
  <c r="L123" i="5" s="1"/>
  <c r="R123" i="5"/>
  <c r="T123" i="5" s="1"/>
  <c r="J122" i="5"/>
  <c r="J123" i="5" s="1"/>
  <c r="L206" i="5"/>
  <c r="N47" i="5"/>
  <c r="I190" i="1"/>
  <c r="F190" i="1"/>
  <c r="E190" i="1"/>
  <c r="L190" i="1"/>
  <c r="I317" i="1"/>
  <c r="O188" i="1"/>
  <c r="J206" i="5"/>
  <c r="R236" i="5"/>
  <c r="T236" i="5" s="1"/>
  <c r="R321" i="5"/>
  <c r="T321" i="5" s="1"/>
  <c r="R312" i="5"/>
  <c r="T312" i="5" s="1"/>
  <c r="P206" i="5"/>
  <c r="F317" i="1"/>
  <c r="N188" i="1"/>
  <c r="G190" i="1"/>
  <c r="L317" i="1"/>
  <c r="M190" i="1"/>
  <c r="O140" i="1"/>
  <c r="G317" i="1"/>
  <c r="M317" i="1"/>
  <c r="J188" i="1"/>
  <c r="N293" i="1"/>
  <c r="N315" i="1" s="1"/>
  <c r="J315" i="1"/>
  <c r="E317" i="1"/>
  <c r="H19" i="1"/>
  <c r="H90" i="1" s="1"/>
  <c r="L325" i="5" l="1"/>
  <c r="L327" i="5" s="1"/>
  <c r="L332" i="5" s="1"/>
  <c r="T206" i="5"/>
  <c r="N122" i="5"/>
  <c r="T122" i="5"/>
  <c r="J325" i="5"/>
  <c r="N206" i="5"/>
  <c r="P325" i="5"/>
  <c r="R325" i="5"/>
  <c r="R327" i="5" s="1"/>
  <c r="R332" i="5" s="1"/>
  <c r="N123" i="5"/>
  <c r="O315" i="1"/>
  <c r="J90" i="1"/>
  <c r="H140" i="1"/>
  <c r="BA28" i="4"/>
  <c r="AY28" i="4"/>
  <c r="AW28" i="4"/>
  <c r="BC28" i="4" s="1"/>
  <c r="AO28" i="4"/>
  <c r="AQ28" i="4" s="1"/>
  <c r="AS28" i="4" s="1"/>
  <c r="AU28" i="4" s="1"/>
  <c r="AG28" i="4"/>
  <c r="AE28" i="4"/>
  <c r="AI28" i="4" s="1"/>
  <c r="AK28" i="4" s="1"/>
  <c r="Y28" i="4"/>
  <c r="W28" i="4"/>
  <c r="U28" i="4"/>
  <c r="S28" i="4"/>
  <c r="O28" i="4"/>
  <c r="M28" i="4"/>
  <c r="I28" i="4"/>
  <c r="G28" i="4"/>
  <c r="K28" i="4" s="1"/>
  <c r="E28" i="4"/>
  <c r="C28" i="4"/>
  <c r="BC27" i="4"/>
  <c r="AQ27" i="4"/>
  <c r="AS27" i="4" s="1"/>
  <c r="AU27" i="4" s="1"/>
  <c r="BE27" i="4" s="1"/>
  <c r="AK27" i="4"/>
  <c r="AI27" i="4"/>
  <c r="AA27" i="4"/>
  <c r="K27" i="4"/>
  <c r="Q27" i="4" s="1"/>
  <c r="AC27" i="4" s="1"/>
  <c r="BC26" i="4"/>
  <c r="AQ26" i="4"/>
  <c r="AS26" i="4" s="1"/>
  <c r="AU26" i="4" s="1"/>
  <c r="BE26" i="4" s="1"/>
  <c r="AI26" i="4"/>
  <c r="AK26" i="4" s="1"/>
  <c r="AA26" i="4"/>
  <c r="K26" i="4"/>
  <c r="Q26" i="4" s="1"/>
  <c r="AC26" i="4" s="1"/>
  <c r="AM26" i="4" s="1"/>
  <c r="BC25" i="4"/>
  <c r="AQ25" i="4"/>
  <c r="AS25" i="4" s="1"/>
  <c r="AU25" i="4" s="1"/>
  <c r="AI25" i="4"/>
  <c r="AK25" i="4" s="1"/>
  <c r="AA25" i="4"/>
  <c r="K25" i="4"/>
  <c r="Q25" i="4" s="1"/>
  <c r="BC24" i="4"/>
  <c r="AS24" i="4"/>
  <c r="AU24" i="4" s="1"/>
  <c r="BE24" i="4" s="1"/>
  <c r="AQ24" i="4"/>
  <c r="AI24" i="4"/>
  <c r="AK24" i="4" s="1"/>
  <c r="AA24" i="4"/>
  <c r="Q24" i="4"/>
  <c r="AC24" i="4" s="1"/>
  <c r="K24" i="4"/>
  <c r="BC23" i="4"/>
  <c r="AQ23" i="4"/>
  <c r="AS23" i="4" s="1"/>
  <c r="AU23" i="4" s="1"/>
  <c r="BE23" i="4" s="1"/>
  <c r="AK23" i="4"/>
  <c r="AI23" i="4"/>
  <c r="AA23" i="4"/>
  <c r="K23" i="4"/>
  <c r="Q23" i="4" s="1"/>
  <c r="AC23" i="4" s="1"/>
  <c r="AM23" i="4" s="1"/>
  <c r="BC22" i="4"/>
  <c r="AQ22" i="4"/>
  <c r="AS22" i="4" s="1"/>
  <c r="AU22" i="4" s="1"/>
  <c r="BE22" i="4" s="1"/>
  <c r="AI22" i="4"/>
  <c r="AK22" i="4" s="1"/>
  <c r="AA22" i="4"/>
  <c r="K22" i="4"/>
  <c r="Q22" i="4" s="1"/>
  <c r="AC22" i="4" s="1"/>
  <c r="BC21" i="4"/>
  <c r="AQ21" i="4"/>
  <c r="AS21" i="4" s="1"/>
  <c r="AU21" i="4" s="1"/>
  <c r="BE21" i="4" s="1"/>
  <c r="AK21" i="4"/>
  <c r="AI21" i="4"/>
  <c r="AA21" i="4"/>
  <c r="K21" i="4"/>
  <c r="Q21" i="4" s="1"/>
  <c r="AC21" i="4" s="1"/>
  <c r="BC20" i="4"/>
  <c r="AQ20" i="4"/>
  <c r="AS20" i="4" s="1"/>
  <c r="AU20" i="4" s="1"/>
  <c r="BE20" i="4" s="1"/>
  <c r="AI20" i="4"/>
  <c r="AK20" i="4" s="1"/>
  <c r="AA20" i="4"/>
  <c r="K20" i="4"/>
  <c r="Q20" i="4" s="1"/>
  <c r="AC20" i="4" s="1"/>
  <c r="BC19" i="4"/>
  <c r="AS19" i="4"/>
  <c r="AU19" i="4" s="1"/>
  <c r="AQ19" i="4"/>
  <c r="AI19" i="4"/>
  <c r="AK19" i="4" s="1"/>
  <c r="AA19" i="4"/>
  <c r="K19" i="4"/>
  <c r="Q19" i="4" s="1"/>
  <c r="BC18" i="4"/>
  <c r="AU18" i="4"/>
  <c r="BE18" i="4" s="1"/>
  <c r="AS18" i="4"/>
  <c r="AQ18" i="4"/>
  <c r="AI18" i="4"/>
  <c r="AK18" i="4" s="1"/>
  <c r="AA18" i="4"/>
  <c r="Q18" i="4"/>
  <c r="K18" i="4"/>
  <c r="BC17" i="4"/>
  <c r="AS17" i="4"/>
  <c r="AU17" i="4" s="1"/>
  <c r="BE17" i="4" s="1"/>
  <c r="AQ17" i="4"/>
  <c r="AI17" i="4"/>
  <c r="AK17" i="4" s="1"/>
  <c r="AA17" i="4"/>
  <c r="K17" i="4"/>
  <c r="Q17" i="4" s="1"/>
  <c r="BC16" i="4"/>
  <c r="AS16" i="4"/>
  <c r="AU16" i="4" s="1"/>
  <c r="BE16" i="4" s="1"/>
  <c r="AQ16" i="4"/>
  <c r="AI16" i="4"/>
  <c r="AK16" i="4" s="1"/>
  <c r="AA16" i="4"/>
  <c r="Q16" i="4"/>
  <c r="AC16" i="4" s="1"/>
  <c r="AM16" i="4" s="1"/>
  <c r="K16" i="4"/>
  <c r="BC15" i="4"/>
  <c r="AQ15" i="4"/>
  <c r="AS15" i="4" s="1"/>
  <c r="AU15" i="4" s="1"/>
  <c r="BE15" i="4" s="1"/>
  <c r="AI15" i="4"/>
  <c r="AK15" i="4" s="1"/>
  <c r="AA15" i="4"/>
  <c r="K15" i="4"/>
  <c r="Q15" i="4" s="1"/>
  <c r="AC15" i="4" s="1"/>
  <c r="BC14" i="4"/>
  <c r="AS14" i="4"/>
  <c r="AU14" i="4" s="1"/>
  <c r="AQ14" i="4"/>
  <c r="AI14" i="4"/>
  <c r="AK14" i="4" s="1"/>
  <c r="AA14" i="4"/>
  <c r="K14" i="4"/>
  <c r="Q14" i="4" s="1"/>
  <c r="BC13" i="4"/>
  <c r="AQ13" i="4"/>
  <c r="AS13" i="4" s="1"/>
  <c r="AU13" i="4" s="1"/>
  <c r="BE13" i="4" s="1"/>
  <c r="AI13" i="4"/>
  <c r="AK13" i="4" s="1"/>
  <c r="AA13" i="4"/>
  <c r="K13" i="4"/>
  <c r="Q13" i="4" s="1"/>
  <c r="AC13" i="4" s="1"/>
  <c r="BC12" i="4"/>
  <c r="AS12" i="4"/>
  <c r="AU12" i="4" s="1"/>
  <c r="AQ12" i="4"/>
  <c r="AI12" i="4"/>
  <c r="AK12" i="4" s="1"/>
  <c r="AA12" i="4"/>
  <c r="K12" i="4"/>
  <c r="Q12" i="4" s="1"/>
  <c r="BC11" i="4"/>
  <c r="AQ11" i="4"/>
  <c r="AS11" i="4" s="1"/>
  <c r="AU11" i="4" s="1"/>
  <c r="BE11" i="4" s="1"/>
  <c r="AK11" i="4"/>
  <c r="AI11" i="4"/>
  <c r="AA11" i="4"/>
  <c r="K11" i="4"/>
  <c r="Q11" i="4" s="1"/>
  <c r="AC11" i="4" s="1"/>
  <c r="AM11" i="4" s="1"/>
  <c r="BC10" i="4"/>
  <c r="AQ10" i="4"/>
  <c r="AS10" i="4" s="1"/>
  <c r="AU10" i="4" s="1"/>
  <c r="BE10" i="4" s="1"/>
  <c r="AI10" i="4"/>
  <c r="AK10" i="4" s="1"/>
  <c r="AA10" i="4"/>
  <c r="K10" i="4"/>
  <c r="Q10" i="4" s="1"/>
  <c r="BC9" i="4"/>
  <c r="AS9" i="4"/>
  <c r="AU9" i="4" s="1"/>
  <c r="BE9" i="4" s="1"/>
  <c r="AQ9" i="4"/>
  <c r="AI9" i="4"/>
  <c r="AK9" i="4" s="1"/>
  <c r="AA9" i="4"/>
  <c r="K9" i="4"/>
  <c r="Q9" i="4" s="1"/>
  <c r="AC9" i="4" s="1"/>
  <c r="BC8" i="4"/>
  <c r="AQ8" i="4"/>
  <c r="AS8" i="4" s="1"/>
  <c r="AU8" i="4" s="1"/>
  <c r="BE8" i="4" s="1"/>
  <c r="AI8" i="4"/>
  <c r="AK8" i="4" s="1"/>
  <c r="AA8" i="4"/>
  <c r="K8" i="4"/>
  <c r="Q8" i="4" s="1"/>
  <c r="BC7" i="4"/>
  <c r="AS7" i="4"/>
  <c r="AU7" i="4" s="1"/>
  <c r="BE7" i="4" s="1"/>
  <c r="AQ7" i="4"/>
  <c r="AI7" i="4"/>
  <c r="AK7" i="4" s="1"/>
  <c r="AA7" i="4"/>
  <c r="K7" i="4"/>
  <c r="Q7" i="4" s="1"/>
  <c r="AC7" i="4" s="1"/>
  <c r="AM7" i="4" s="1"/>
  <c r="BC6" i="4"/>
  <c r="AQ6" i="4"/>
  <c r="AS6" i="4" s="1"/>
  <c r="AU6" i="4" s="1"/>
  <c r="BE6" i="4" s="1"/>
  <c r="AI6" i="4"/>
  <c r="AK6" i="4" s="1"/>
  <c r="AA6" i="4"/>
  <c r="K6" i="4"/>
  <c r="Q6" i="4" s="1"/>
  <c r="BC5" i="4"/>
  <c r="AS5" i="4"/>
  <c r="AU5" i="4" s="1"/>
  <c r="BE5" i="4" s="1"/>
  <c r="AQ5" i="4"/>
  <c r="AI5" i="4"/>
  <c r="AK5" i="4" s="1"/>
  <c r="AA5" i="4"/>
  <c r="K5" i="4"/>
  <c r="Q5" i="4" s="1"/>
  <c r="AC5" i="4" s="1"/>
  <c r="BC4" i="4"/>
  <c r="AQ4" i="4"/>
  <c r="AS4" i="4" s="1"/>
  <c r="AU4" i="4" s="1"/>
  <c r="BE4" i="4" s="1"/>
  <c r="AI4" i="4"/>
  <c r="AK4" i="4" s="1"/>
  <c r="AA4" i="4"/>
  <c r="K4" i="4"/>
  <c r="Q4" i="4" s="1"/>
  <c r="BC3" i="4"/>
  <c r="AS3" i="4"/>
  <c r="AU3" i="4" s="1"/>
  <c r="BE3" i="4" s="1"/>
  <c r="AQ3" i="4"/>
  <c r="AI3" i="4"/>
  <c r="AK3" i="4" s="1"/>
  <c r="AA3" i="4"/>
  <c r="K3" i="4"/>
  <c r="Q3" i="4" s="1"/>
  <c r="AC3" i="4" s="1"/>
  <c r="AM3" i="4" s="1"/>
  <c r="O152" i="1"/>
  <c r="O190" i="1" s="1"/>
  <c r="O313" i="1"/>
  <c r="O307" i="1"/>
  <c r="I10" i="3"/>
  <c r="I9" i="3"/>
  <c r="I8" i="3"/>
  <c r="I7" i="3"/>
  <c r="I6" i="3"/>
  <c r="I5" i="3"/>
  <c r="K24" i="2"/>
  <c r="I24" i="2"/>
  <c r="T21" i="2"/>
  <c r="S21" i="2"/>
  <c r="O21" i="2"/>
  <c r="K21" i="2"/>
  <c r="M21" i="2" s="1"/>
  <c r="I21" i="2"/>
  <c r="G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N325" i="5" l="1"/>
  <c r="T332" i="5"/>
  <c r="J327" i="5"/>
  <c r="J332" i="5" s="1"/>
  <c r="N332" i="5" s="1"/>
  <c r="T325" i="5"/>
  <c r="P327" i="5"/>
  <c r="AM21" i="4"/>
  <c r="AM27" i="4"/>
  <c r="AA28" i="4"/>
  <c r="N90" i="1"/>
  <c r="N140" i="1" s="1"/>
  <c r="J140" i="1"/>
  <c r="O27" i="2"/>
  <c r="AC4" i="4"/>
  <c r="AM4" i="4" s="1"/>
  <c r="AC6" i="4"/>
  <c r="AM6" i="4" s="1"/>
  <c r="AC8" i="4"/>
  <c r="AM8" i="4" s="1"/>
  <c r="AC10" i="4"/>
  <c r="AM10" i="4" s="1"/>
  <c r="AC19" i="4"/>
  <c r="AM19" i="4" s="1"/>
  <c r="O317" i="1"/>
  <c r="AC12" i="4"/>
  <c r="AM12" i="4" s="1"/>
  <c r="BE12" i="4"/>
  <c r="AC14" i="4"/>
  <c r="AM14" i="4" s="1"/>
  <c r="BE14" i="4"/>
  <c r="AC17" i="4"/>
  <c r="AM17" i="4" s="1"/>
  <c r="AC18" i="4"/>
  <c r="AM18" i="4" s="1"/>
  <c r="BE19" i="4"/>
  <c r="AC25" i="4"/>
  <c r="AM25" i="4" s="1"/>
  <c r="BE25" i="4"/>
  <c r="Q28" i="4"/>
  <c r="AC28" i="4" s="1"/>
  <c r="AM28" i="4" s="1"/>
  <c r="BE28" i="4"/>
  <c r="H317" i="1"/>
  <c r="H190" i="1"/>
  <c r="AM15" i="4"/>
  <c r="AM5" i="4"/>
  <c r="AM9" i="4"/>
  <c r="AM24" i="4"/>
  <c r="AM13" i="4"/>
  <c r="AM22" i="4"/>
  <c r="AM20" i="4"/>
  <c r="N327" i="5" l="1"/>
  <c r="T327" i="5"/>
  <c r="P332" i="5"/>
  <c r="N190" i="1"/>
  <c r="N317" i="1"/>
  <c r="J317" i="1"/>
  <c r="J190" i="1"/>
  <c r="O3" i="1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Simpson</author>
    <author>tc={92DD3B20-9A97-4365-9F0C-5E6BEFFF8AC4}</author>
  </authors>
  <commentList>
    <comment ref="F39" authorId="0" shapeId="0" xr:uid="{90915986-1095-4B2D-986C-ACE0B71473A2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Grants plus donations</t>
        </r>
      </text>
    </comment>
    <comment ref="R39" authorId="0" shapeId="0" xr:uid="{35332D27-DDB7-4D23-B6DD-09B41F2EA6E6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Donations
</t>
        </r>
      </text>
    </comment>
    <comment ref="R43" authorId="0" shapeId="0" xr:uid="{87FA420D-8FF6-47C5-97B8-DB265399EF4D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Membership Grant
</t>
        </r>
      </text>
    </comment>
    <comment ref="J59" authorId="1" shapeId="0" xr:uid="{92DD3B20-9A97-4365-9F0C-5E6BEFFF8AC4}">
      <text>
        <t>[Threaded comment]
Your version of Excel allows you to read this threaded comment; however, any edits to it will get removed if the file is opened in a newer version of Excel. Learn more: https://go.microsoft.com/fwlink/?linkid=870924
Comment:
    $1600 sent direct to LCIF</t>
      </text>
    </comment>
    <comment ref="R89" authorId="0" shapeId="0" xr:uid="{428F6A26-2297-46AD-8135-EBC7A2E38348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Club Donations</t>
        </r>
      </text>
    </comment>
    <comment ref="R149" authorId="0" shapeId="0" xr:uid="{28381906-6BA2-4E9B-9F7D-F6DFB0BA83D9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Zoom License
</t>
        </r>
      </text>
    </comment>
    <comment ref="R182" authorId="0" shapeId="0" xr:uid="{992B28EE-E86D-47F0-A419-94CA043750D2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Sunshine kids, Bikes, Sleep in Heavenly Peace</t>
        </r>
      </text>
    </comment>
    <comment ref="R187" authorId="0" shapeId="0" xr:uid="{EE9C2DC4-256B-4222-9C3E-796ED4D6991E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Zoom license</t>
        </r>
      </text>
    </comment>
    <comment ref="F239" authorId="0" shapeId="0" xr:uid="{3041CE59-B948-4F4D-A514-A5946E571BD7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Grant Match</t>
        </r>
      </text>
    </comment>
    <comment ref="R276" authorId="0" shapeId="0" xr:uid="{9F133ECB-0614-4D62-9818-FC26936852B0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Ask Marla</t>
        </r>
      </text>
    </comment>
    <comment ref="R294" authorId="0" shapeId="0" xr:uid="{EFCF6BAC-C444-4953-819F-6EA409E948E6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What is this for?
</t>
        </r>
      </text>
    </comment>
    <comment ref="R323" authorId="0" shapeId="0" xr:uid="{D8A17D03-6EBB-4AFB-A151-4F1C8379995B}">
      <text>
        <r>
          <rPr>
            <b/>
            <sz val="9"/>
            <color indexed="81"/>
            <rFont val="Tahoma"/>
            <family val="2"/>
          </rPr>
          <t>William Simpson:</t>
        </r>
        <r>
          <rPr>
            <sz val="9"/>
            <color indexed="81"/>
            <rFont val="Tahoma"/>
            <family val="2"/>
          </rPr>
          <t xml:space="preserve">
1st, 2nd, 3rd, $150, 
$100, $50</t>
        </r>
      </text>
    </comment>
  </commentList>
</comments>
</file>

<file path=xl/sharedStrings.xml><?xml version="1.0" encoding="utf-8"?>
<sst xmlns="http://schemas.openxmlformats.org/spreadsheetml/2006/main" count="801" uniqueCount="638">
  <si>
    <t>Report Date</t>
  </si>
  <si>
    <t>Fund Account</t>
  </si>
  <si>
    <t>Budgeted 2022 - 2023</t>
  </si>
  <si>
    <t>Actual 2022-2023</t>
  </si>
  <si>
    <t>Budgeted 2023 - 2024</t>
  </si>
  <si>
    <t>Income</t>
  </si>
  <si>
    <t>Expenses</t>
  </si>
  <si>
    <t>Balance</t>
  </si>
  <si>
    <t>Estimated Balance</t>
  </si>
  <si>
    <t>2023-2024 Variance</t>
  </si>
  <si>
    <t>District Administration</t>
  </si>
  <si>
    <t>Reserved 10% of per capita tax (dues)</t>
  </si>
  <si>
    <t>Surplus from Prior Administration</t>
  </si>
  <si>
    <t>Interest Income</t>
  </si>
  <si>
    <t>Miscellaneous</t>
  </si>
  <si>
    <t>IPDG Expenses</t>
  </si>
  <si>
    <t xml:space="preserve">     International Convention</t>
  </si>
  <si>
    <t>District Governor Expenses</t>
  </si>
  <si>
    <t xml:space="preserve">     USA/Canada Forum Expenses</t>
  </si>
  <si>
    <t xml:space="preserve">     Miscellaneous Expenses</t>
  </si>
  <si>
    <t>1st VDG Expenses</t>
  </si>
  <si>
    <t xml:space="preserve">     Travel</t>
  </si>
  <si>
    <t xml:space="preserve">     MD-2 Meetings</t>
  </si>
  <si>
    <t xml:space="preserve">     MD-2 Convention</t>
  </si>
  <si>
    <t xml:space="preserve">     District and State Lapel Pins</t>
  </si>
  <si>
    <t xml:space="preserve">     Miscellaneous</t>
  </si>
  <si>
    <t>2nd VDG Expenses</t>
  </si>
  <si>
    <t xml:space="preserve">     Leadership Forum </t>
  </si>
  <si>
    <t>Directors</t>
  </si>
  <si>
    <t xml:space="preserve">     TLC 2nd Year Director</t>
  </si>
  <si>
    <t xml:space="preserve">     TLC 1st Year Director</t>
  </si>
  <si>
    <t xml:space="preserve">     LEO</t>
  </si>
  <si>
    <t xml:space="preserve">     Lighthouse 2nd Year Director</t>
  </si>
  <si>
    <t xml:space="preserve">     Lighthouse 1st Year Director</t>
  </si>
  <si>
    <t xml:space="preserve">     Lions Eye Bank 2nd Year Director</t>
  </si>
  <si>
    <t xml:space="preserve">     Lions Eye Bank 1st Year Director</t>
  </si>
  <si>
    <t>Global Action Team</t>
  </si>
  <si>
    <t xml:space="preserve">     Global Leadership Team</t>
  </si>
  <si>
    <t xml:space="preserve">         Leadership Development</t>
  </si>
  <si>
    <t>Extension</t>
  </si>
  <si>
    <t xml:space="preserve">     Global Service Team</t>
  </si>
  <si>
    <t>Administrative</t>
  </si>
  <si>
    <t xml:space="preserve">     Audit/Review</t>
  </si>
  <si>
    <t xml:space="preserve">     Bank Service Charges</t>
  </si>
  <si>
    <t xml:space="preserve">     Cabinet Meetings</t>
  </si>
  <si>
    <t xml:space="preserve">     Cabinet Service</t>
  </si>
  <si>
    <t xml:space="preserve">     Credit Card Fees</t>
  </si>
  <si>
    <t xml:space="preserve">     Office Supplies</t>
  </si>
  <si>
    <t xml:space="preserve">     DG Gift (from Cabinet and clubs)</t>
  </si>
  <si>
    <t xml:space="preserve">     District Storage Unit</t>
  </si>
  <si>
    <t xml:space="preserve">     Postage &amp; mailings</t>
  </si>
  <si>
    <t xml:space="preserve">     State Hall of Fame</t>
  </si>
  <si>
    <t>Our Year</t>
  </si>
  <si>
    <t xml:space="preserve">     District Hall of Fame</t>
  </si>
  <si>
    <t xml:space="preserve">     Printing</t>
  </si>
  <si>
    <t xml:space="preserve">     Quick Book Expense</t>
  </si>
  <si>
    <t xml:space="preserve">     Surety Bond</t>
  </si>
  <si>
    <t>?</t>
  </si>
  <si>
    <t xml:space="preserve">     Directors &amp; Officers Ins</t>
  </si>
  <si>
    <t xml:space="preserve">     Memorials</t>
  </si>
  <si>
    <t xml:space="preserve"> Global Membership Team - Grant</t>
  </si>
  <si>
    <t xml:space="preserve">     Chamber of Commerce</t>
  </si>
  <si>
    <t xml:space="preserve">     Zoom Pro Licence - Cyber Club</t>
  </si>
  <si>
    <t xml:space="preserve">     Fall New Member Event</t>
  </si>
  <si>
    <t xml:space="preserve">     Spring New Member Event</t>
  </si>
  <si>
    <t xml:space="preserve">     GLT-D Training/New Club Dev.</t>
  </si>
  <si>
    <t xml:space="preserve">     Membership - Other</t>
  </si>
  <si>
    <t xml:space="preserve">     Club Rebuilding</t>
  </si>
  <si>
    <t xml:space="preserve">     District Balance of Grant - 25%</t>
  </si>
  <si>
    <t>Technology</t>
  </si>
  <si>
    <t xml:space="preserve">     Hardware</t>
  </si>
  <si>
    <t xml:space="preserve">     Software</t>
  </si>
  <si>
    <t>Marketing/Communication</t>
  </si>
  <si>
    <t>Senior Leadership Forum</t>
  </si>
  <si>
    <t>Directory</t>
  </si>
  <si>
    <t>LEO Expenses</t>
  </si>
  <si>
    <t>PSC Officer Admin</t>
  </si>
  <si>
    <t>Total - District Administration</t>
  </si>
  <si>
    <t>Special Unbudgeted Fund</t>
  </si>
  <si>
    <t>State Convention in 2-S2</t>
  </si>
  <si>
    <t>Dues</t>
  </si>
  <si>
    <t>Need to Consider</t>
  </si>
  <si>
    <t>Credit card processing fee</t>
  </si>
  <si>
    <t>Printing and Copying</t>
  </si>
  <si>
    <t>Registration for 2012 state convention</t>
  </si>
  <si>
    <t>Total - State Conference Fund</t>
  </si>
  <si>
    <t>Conference &amp; Convention</t>
  </si>
  <si>
    <t xml:space="preserve">Dues </t>
  </si>
  <si>
    <t>Mid-Winter Conference</t>
  </si>
  <si>
    <t xml:space="preserve">      Auction Items</t>
  </si>
  <si>
    <t xml:space="preserve">      Booklet Ads</t>
  </si>
  <si>
    <t xml:space="preserve">      Credit card fees</t>
  </si>
  <si>
    <t xml:space="preserve">      Decorations/Flowers</t>
  </si>
  <si>
    <t xml:space="preserve">      Entertainment</t>
  </si>
  <si>
    <t xml:space="preserve">      Registrations</t>
  </si>
  <si>
    <t xml:space="preserve">      Audio/Visual</t>
  </si>
  <si>
    <t xml:space="preserve">      Sponsorships</t>
  </si>
  <si>
    <t xml:space="preserve">      Hospitality rooms</t>
  </si>
  <si>
    <t xml:space="preserve">      Tail Twister</t>
  </si>
  <si>
    <t xml:space="preserve">      Food/Beverage</t>
  </si>
  <si>
    <t xml:space="preserve">      Mailing/Postage/Printing</t>
  </si>
  <si>
    <t xml:space="preserve">      Speaker</t>
  </si>
  <si>
    <t xml:space="preserve">      Venue rent</t>
  </si>
  <si>
    <t>District Convention</t>
  </si>
  <si>
    <t xml:space="preserve">      Auction</t>
  </si>
  <si>
    <t xml:space="preserve">      PDG Association</t>
  </si>
  <si>
    <t xml:space="preserve"> </t>
  </si>
  <si>
    <t xml:space="preserve">      Mailing/Postage/Printing/Web Processing</t>
  </si>
  <si>
    <t xml:space="preserve">      Service Projects</t>
  </si>
  <si>
    <t xml:space="preserve">      Special Donation</t>
  </si>
  <si>
    <t>MD-2 State Administration</t>
  </si>
  <si>
    <t xml:space="preserve">Dues  </t>
  </si>
  <si>
    <t xml:space="preserve">Prior Year </t>
  </si>
  <si>
    <t>Total - MD-2 Texas Dues</t>
  </si>
  <si>
    <t>Prior Year</t>
  </si>
  <si>
    <t>Camper Transportation</t>
  </si>
  <si>
    <t>Club Contributions</t>
  </si>
  <si>
    <t>Tail Twister</t>
  </si>
  <si>
    <t>Bus contracts</t>
  </si>
  <si>
    <t>Meals</t>
  </si>
  <si>
    <t>Total - Camper Transportation</t>
  </si>
  <si>
    <t>Lions Quest</t>
  </si>
  <si>
    <t>Donations</t>
  </si>
  <si>
    <t>Total - Lions Quest</t>
  </si>
  <si>
    <t>Youth Outreach</t>
  </si>
  <si>
    <t xml:space="preserve">Peace Poster Contest - </t>
  </si>
  <si>
    <t>Total - Youth Outreach</t>
  </si>
  <si>
    <t>Opportunities for Youth - Youth Contests</t>
  </si>
  <si>
    <t>100% Charitable Contributions</t>
  </si>
  <si>
    <t>Club Entry Fees &amp; Contributions</t>
  </si>
  <si>
    <t>District Contest Expenses</t>
  </si>
  <si>
    <t>State Contest Entry Fees</t>
  </si>
  <si>
    <t>State Contest Contestant &amp; Chaperone Expenses</t>
  </si>
  <si>
    <t>Outstanding Youth</t>
  </si>
  <si>
    <t>Drug Awareness</t>
  </si>
  <si>
    <t>Diabetic Essay</t>
  </si>
  <si>
    <t>Total - Youth Contrast Scholarships</t>
  </si>
  <si>
    <t>Subtotal Youth Oriented Funds</t>
  </si>
  <si>
    <t>Total District Funding</t>
  </si>
  <si>
    <t>Promote District 2-S2</t>
  </si>
  <si>
    <t>PR expenses &amp; newspaper advertising</t>
  </si>
  <si>
    <t>New club marketing</t>
  </si>
  <si>
    <t>Grant Writing</t>
  </si>
  <si>
    <t>District Trailer</t>
  </si>
  <si>
    <t>District Service Projects</t>
  </si>
  <si>
    <t>Other Contributions</t>
  </si>
  <si>
    <t>Web Site</t>
  </si>
  <si>
    <t>Total - Promote District 2-S2</t>
  </si>
  <si>
    <t>Humanitarian Relief Fund</t>
  </si>
  <si>
    <t>Club matching contributions</t>
  </si>
  <si>
    <t>Grants</t>
  </si>
  <si>
    <t>Supplies</t>
  </si>
  <si>
    <t>Special Donation</t>
  </si>
  <si>
    <t>Transfer to Liability</t>
  </si>
  <si>
    <t>Total - Humanitarian Relief Fund</t>
  </si>
  <si>
    <t>Hearing and Speech Action</t>
  </si>
  <si>
    <t>Contributions - not part of 100% in 2012-2013</t>
  </si>
  <si>
    <t>Hearing Aids</t>
  </si>
  <si>
    <t>Total - Hearing and Speech Action</t>
  </si>
  <si>
    <t>Sight Conservation &amp; Work with the Blind</t>
  </si>
  <si>
    <t>Eye Exams/Glasses/Surgey</t>
  </si>
  <si>
    <t>Club Donation</t>
  </si>
  <si>
    <t>Total - Sight Conservation</t>
  </si>
  <si>
    <t>Lighthouse of Houston - Activity Fund</t>
  </si>
  <si>
    <t>100% Charitable Contribution</t>
  </si>
  <si>
    <t>Blind Fury Racing Team</t>
  </si>
  <si>
    <t>Activities</t>
  </si>
  <si>
    <t>Halloween Party</t>
  </si>
  <si>
    <t>Total - Lighthouse of Houston -  Activity Fund</t>
  </si>
  <si>
    <t>Disaster Relief Fund</t>
  </si>
  <si>
    <t>Total - Disaster Relief Fund</t>
  </si>
  <si>
    <t>Texas Lions Camp</t>
  </si>
  <si>
    <t xml:space="preserve">100% Charitable Contribution </t>
  </si>
  <si>
    <t>Additional Contributions</t>
  </si>
  <si>
    <t>DG Honorarium</t>
  </si>
  <si>
    <t>Bob Dowden Memorial Receipts</t>
  </si>
  <si>
    <t>Bob Dowden Memorial Dinner expenses</t>
  </si>
  <si>
    <t>Bob Dowden memorial Dinner net to Camp</t>
  </si>
  <si>
    <t>Tailtwister</t>
  </si>
  <si>
    <t>Total - Texas Lions Camp</t>
  </si>
  <si>
    <t xml:space="preserve">Net to camp </t>
  </si>
  <si>
    <t>Lions Eye Bank of Texas</t>
  </si>
  <si>
    <t>Special Donation/Bowl-A-Thon</t>
  </si>
  <si>
    <t>Total - Lions Eye Bank of Texas</t>
  </si>
  <si>
    <t>Texas Lions Foundation</t>
  </si>
  <si>
    <t>Special Donation/Grant</t>
  </si>
  <si>
    <t>Total - Texas Lions Foundation</t>
  </si>
  <si>
    <t>Lions Clubs International Foundation</t>
  </si>
  <si>
    <t>MJ Fellowship Drawings</t>
  </si>
  <si>
    <t>Additional Club Contributions</t>
  </si>
  <si>
    <t>LCIF Grant</t>
  </si>
  <si>
    <t>Total - Lions Clubs International Foundation</t>
  </si>
  <si>
    <t xml:space="preserve">Lighthouse of Houston - Operations Fund </t>
  </si>
  <si>
    <t>Total - Lighthouse of Houston -  Operating Fund</t>
  </si>
  <si>
    <t>Leader Dogs for the Blind</t>
  </si>
  <si>
    <t>Special Fund Raising Project</t>
  </si>
  <si>
    <t>Total - Leader Dogs for the Blind</t>
  </si>
  <si>
    <t>Vetrean Support</t>
  </si>
  <si>
    <t>Veteran Contributions</t>
  </si>
  <si>
    <t>Special Project</t>
  </si>
  <si>
    <t>Vision Screener</t>
  </si>
  <si>
    <t>Contirbution</t>
  </si>
  <si>
    <t>Total - Lions World Services of the Blind</t>
  </si>
  <si>
    <t>World Services for the Blind</t>
  </si>
  <si>
    <t>Subtotal Charities</t>
  </si>
  <si>
    <t xml:space="preserve">Income &amp; Expenses  </t>
  </si>
  <si>
    <r>
      <t>Special Unbudgeted Fund</t>
    </r>
    <r>
      <rPr>
        <sz val="14"/>
        <color rgb="FF000000"/>
        <rFont val="Arial"/>
        <family val="2"/>
      </rPr>
      <t xml:space="preserve"> - reserved for succeeding DG (10% of annual per capita tax - Article VIII, Sec 3, (k))</t>
    </r>
  </si>
  <si>
    <t>District 2-S2 100 % Charitable Contributions</t>
  </si>
  <si>
    <t>Eddie's Year (2013-14)</t>
  </si>
  <si>
    <t>Current Year (2014-15)</t>
  </si>
  <si>
    <t>Year 2021-22</t>
  </si>
  <si>
    <t>Year 2022-23</t>
  </si>
  <si>
    <t>Delta</t>
  </si>
  <si>
    <t>Year 2023-24</t>
  </si>
  <si>
    <t>2021-22 vs 2022-23</t>
  </si>
  <si>
    <t>Organization</t>
  </si>
  <si>
    <t>$/member</t>
  </si>
  <si>
    <t>Texas Lions Camp (TLC)</t>
  </si>
  <si>
    <t>Lions Eye Bank of Texas (LEBT)</t>
  </si>
  <si>
    <t>Opportunities for Youth (scholarships)</t>
  </si>
  <si>
    <t>Promote 2-S 2</t>
  </si>
  <si>
    <t>Lions Clubs International Foundation (LCIF)</t>
  </si>
  <si>
    <t>Lighthouse of Houston - Operations Fund</t>
  </si>
  <si>
    <t>District Humanitarian Relief Fund</t>
  </si>
  <si>
    <t>Sight Conservation</t>
  </si>
  <si>
    <t>Veteran's Support</t>
  </si>
  <si>
    <t>Total</t>
  </si>
  <si>
    <t>Total, $/Member</t>
  </si>
  <si>
    <t>Historial Club Contribution %:</t>
  </si>
  <si>
    <t>2021-22 Club Contribution %</t>
  </si>
  <si>
    <t>District 2-S2 Dues 2923-24</t>
  </si>
  <si>
    <t>International</t>
  </si>
  <si>
    <t>Dist Conv</t>
  </si>
  <si>
    <t>TLC</t>
  </si>
  <si>
    <t>MD-2 Admin</t>
  </si>
  <si>
    <t>Promote Tx</t>
  </si>
  <si>
    <t>Every six months</t>
  </si>
  <si>
    <t>Active</t>
  </si>
  <si>
    <t>Head of Household</t>
  </si>
  <si>
    <t>Family Unit member</t>
  </si>
  <si>
    <t>Life</t>
  </si>
  <si>
    <t>Member at Large</t>
  </si>
  <si>
    <t>Student</t>
  </si>
  <si>
    <t>Dist. Admin</t>
  </si>
  <si>
    <t xml:space="preserve"> 4 meetings at $30/ea.</t>
  </si>
  <si>
    <t>75 @ $50 ea</t>
  </si>
  <si>
    <t>100 @100 ea.</t>
  </si>
  <si>
    <t>10 % Dues Reserved</t>
  </si>
  <si>
    <t>Chase Bank - Checking</t>
  </si>
  <si>
    <t>Houston Marriott North</t>
  </si>
  <si>
    <t>Hilton Houston North</t>
  </si>
  <si>
    <t>Chase - Savings - 5537</t>
  </si>
  <si>
    <t>Capital One - Savings</t>
  </si>
  <si>
    <t>(Chase - Checking - 8521)</t>
  </si>
  <si>
    <t>Total Chase - Checking - 8521</t>
  </si>
  <si>
    <t>Chase Bank - HRF - Saving 8711</t>
  </si>
  <si>
    <t>Chase Bank - Savings 8760 - Adm</t>
  </si>
  <si>
    <t>Total Checking/Savings</t>
  </si>
  <si>
    <t>Deposit - Margaritaville Lake R</t>
  </si>
  <si>
    <t>Houston Metroplex Vet</t>
  </si>
  <si>
    <t>Advance - Houston Royal Oaks</t>
  </si>
  <si>
    <t>Due from the corporation</t>
  </si>
  <si>
    <t>Total Other Current Assets</t>
  </si>
  <si>
    <t>Total Current Assets</t>
  </si>
  <si>
    <t>(Security Deposits Asset)</t>
  </si>
  <si>
    <t>Total Security Deposits Asset</t>
  </si>
  <si>
    <t>Total Other Assets</t>
  </si>
  <si>
    <t>TOTAL ASSETS</t>
  </si>
  <si>
    <t>Total Other Current Liabilities</t>
  </si>
  <si>
    <t>Total Current Liabilities</t>
  </si>
  <si>
    <t>Total Liabilities</t>
  </si>
  <si>
    <t>Opening Balance Equity</t>
  </si>
  <si>
    <t>Restricted Net Assets</t>
  </si>
  <si>
    <t>Net Income</t>
  </si>
  <si>
    <t>Total Equity</t>
  </si>
  <si>
    <t>TOTAL LIABILITIES &amp; EQUITY</t>
  </si>
  <si>
    <t>Auction Payment System</t>
  </si>
  <si>
    <t>Goal Ball</t>
  </si>
  <si>
    <t>Hearing and Speech</t>
  </si>
  <si>
    <t>Lighthouse - Activity</t>
  </si>
  <si>
    <t>Lions Mints</t>
  </si>
  <si>
    <t>MD-2 Promote Texas</t>
  </si>
  <si>
    <t>MD-2 State Admin</t>
  </si>
  <si>
    <t>Opportunities for Youth</t>
  </si>
  <si>
    <t>Public Donations</t>
  </si>
  <si>
    <t>Restoration</t>
  </si>
  <si>
    <t>Veterans Support</t>
  </si>
  <si>
    <t>Vision Screening Machine</t>
  </si>
  <si>
    <t>Unclassified</t>
  </si>
  <si>
    <t>TOTAL</t>
  </si>
  <si>
    <t>As Of May 31, 2023</t>
  </si>
  <si>
    <t>Total - MD-2 Promote Texas Fund</t>
  </si>
  <si>
    <t>Vision Screener Total</t>
  </si>
  <si>
    <t>Total - Veterans Support</t>
  </si>
  <si>
    <t>Will look at Chase short term CDs.</t>
  </si>
  <si>
    <t>Will see how Lion Woody Mathews Review goes.</t>
  </si>
  <si>
    <t>Cabinet Review</t>
  </si>
  <si>
    <t>LCI Membership Grant</t>
  </si>
  <si>
    <t>Probably will downsize</t>
  </si>
  <si>
    <t>Concern about bus cost and number on bus.  How many weeks needed\?</t>
  </si>
  <si>
    <t>Income ($)</t>
  </si>
  <si>
    <t>Expenses ($)</t>
  </si>
  <si>
    <t>Estimated Balance ($)</t>
  </si>
  <si>
    <t>Year 2024-25</t>
  </si>
  <si>
    <t>Budgeted 2024-2025</t>
  </si>
  <si>
    <t>July 1 2024 Membership:   1,416</t>
  </si>
  <si>
    <t>Jul '23 - Jun 24</t>
  </si>
  <si>
    <t>Budget</t>
  </si>
  <si>
    <t>$ Over Budget</t>
  </si>
  <si>
    <t>Jul '24 - Jun 25</t>
  </si>
  <si>
    <t>Ordinary Income/Expense</t>
  </si>
  <si>
    <t>Auction Payment Processing Syst</t>
  </si>
  <si>
    <t>Camper Bus - Income</t>
  </si>
  <si>
    <t>Total Camper Bus - Income</t>
  </si>
  <si>
    <t>Conference &amp; Convention Income</t>
  </si>
  <si>
    <t>50/50 Fundraiser</t>
  </si>
  <si>
    <t>Advertising</t>
  </si>
  <si>
    <t>Auction Items</t>
  </si>
  <si>
    <t>Booklet Ads</t>
  </si>
  <si>
    <t>Dues - District Convention Fund</t>
  </si>
  <si>
    <t>Hospitality Rooms</t>
  </si>
  <si>
    <t>Registration</t>
  </si>
  <si>
    <t>Service Project</t>
  </si>
  <si>
    <t>Sponsorships</t>
  </si>
  <si>
    <t>Total District Convention</t>
  </si>
  <si>
    <t>Total Mid-Winter Conference</t>
  </si>
  <si>
    <t>Total Conference &amp; Convention Income</t>
  </si>
  <si>
    <t>District Admin - Income</t>
  </si>
  <si>
    <t>Admin Dues-District Admin Fund</t>
  </si>
  <si>
    <t>Gifts &amp; Awards</t>
  </si>
  <si>
    <t>DG gift contributions</t>
  </si>
  <si>
    <t>Total Gifts &amp; Awards</t>
  </si>
  <si>
    <t>Interest - Admin</t>
  </si>
  <si>
    <t>District Projects Donations</t>
  </si>
  <si>
    <t>PSC Income (tail twister)</t>
  </si>
  <si>
    <t>Service Income</t>
  </si>
  <si>
    <t>Leadership Grant</t>
  </si>
  <si>
    <t>MERL team</t>
  </si>
  <si>
    <t>Membership Growth</t>
  </si>
  <si>
    <t>Total Extension</t>
  </si>
  <si>
    <t>Total MERL team</t>
  </si>
  <si>
    <t>Total District Admin - Income</t>
  </si>
  <si>
    <t>State Convention - Income</t>
  </si>
  <si>
    <t>State Convention Dues</t>
  </si>
  <si>
    <t>Total State Convention Income</t>
  </si>
  <si>
    <t>Humanitarian Relief</t>
  </si>
  <si>
    <t>100 % - Humanitarian Relief</t>
  </si>
  <si>
    <t>HRF Matching grants</t>
  </si>
  <si>
    <t>Interest</t>
  </si>
  <si>
    <t>Total Humanitarian Relief</t>
  </si>
  <si>
    <t>LCIF - Income</t>
  </si>
  <si>
    <t>Contributing Club</t>
  </si>
  <si>
    <t>Melvin Jones Fellow Drawing</t>
  </si>
  <si>
    <t>100% - LCIF</t>
  </si>
  <si>
    <t>Total LCIF - Income</t>
  </si>
  <si>
    <t>Leader Dog - Income</t>
  </si>
  <si>
    <t>100% - Leader Dog</t>
  </si>
  <si>
    <t>Total Leader Dog - Income</t>
  </si>
  <si>
    <t>LightHouse Activity Fund</t>
  </si>
  <si>
    <t>100% - Lighthouse (Activity)</t>
  </si>
  <si>
    <t>Total LightHouse Activity Fund</t>
  </si>
  <si>
    <t>Lighthouse Operations Fund</t>
  </si>
  <si>
    <t>100% - Lighthouse Operations</t>
  </si>
  <si>
    <t>Total Lighthouse Operations Fund</t>
  </si>
  <si>
    <t>LEBT - Income</t>
  </si>
  <si>
    <t>Bowl-A-Thon</t>
  </si>
  <si>
    <t>100% - Lions Eye Bank of Texas</t>
  </si>
  <si>
    <t>Total LEBT - Income</t>
  </si>
  <si>
    <t>Lions Quest - Income</t>
  </si>
  <si>
    <t>MD-2 Promote TX - Income</t>
  </si>
  <si>
    <t>Dues - Promote Texas</t>
  </si>
  <si>
    <t>Total MD-2 Promote TX - Income</t>
  </si>
  <si>
    <t>MD-2 State Admin - Income</t>
  </si>
  <si>
    <t>Dues - MD-2 Admin</t>
  </si>
  <si>
    <t>Total MD-2 State Admin - Income</t>
  </si>
  <si>
    <t>Opp for Youth - Income</t>
  </si>
  <si>
    <t>100% - Opportunites for Youth</t>
  </si>
  <si>
    <t>Entry Fees</t>
  </si>
  <si>
    <t>Other Donations</t>
  </si>
  <si>
    <t>Total Opp for Youth - Income</t>
  </si>
  <si>
    <t>Promote District 2-S2 - Income</t>
  </si>
  <si>
    <t>100% Contribution</t>
  </si>
  <si>
    <t>Promote District 2-S2 - Income - Other</t>
  </si>
  <si>
    <t>Total Promote District 2-S2 - Income</t>
  </si>
  <si>
    <t>Sight Conservation - Income</t>
  </si>
  <si>
    <t>100% - Sight Conservation</t>
  </si>
  <si>
    <t>Total Sight Conservation - Income</t>
  </si>
  <si>
    <t>Texas Lions Camp - Income</t>
  </si>
  <si>
    <t>100 % - Texas Lions Camp</t>
  </si>
  <si>
    <t>Bob Dowden Dinner</t>
  </si>
  <si>
    <t>Auction Income</t>
  </si>
  <si>
    <t>Dinner tickets</t>
  </si>
  <si>
    <t>Fund raising activities</t>
  </si>
  <si>
    <t>General Donations</t>
  </si>
  <si>
    <t>Sponsorship</t>
  </si>
  <si>
    <t>Total Bob Dowden Dinner</t>
  </si>
  <si>
    <t>Dues - Texas Lions Camp</t>
  </si>
  <si>
    <t>Total Texas Lions Camp - Income</t>
  </si>
  <si>
    <t>Texas Lions Foun - Income</t>
  </si>
  <si>
    <t>100% - Texas Lions Foundation</t>
  </si>
  <si>
    <t>Total Texas Lions Foun - Income</t>
  </si>
  <si>
    <t>Veteran Support - Income</t>
  </si>
  <si>
    <t>100% - Veteran Support</t>
  </si>
  <si>
    <t>Total Veteran Support - Income</t>
  </si>
  <si>
    <t>Vision Machine Contribution</t>
  </si>
  <si>
    <t>WSB - Income</t>
  </si>
  <si>
    <t>100% - WSB</t>
  </si>
  <si>
    <t>Total WSB - Income</t>
  </si>
  <si>
    <t>Total Income</t>
  </si>
  <si>
    <t>Gross Profit</t>
  </si>
  <si>
    <t>Expense</t>
  </si>
  <si>
    <t>Admin Expenses - District</t>
  </si>
  <si>
    <t>Audit</t>
  </si>
  <si>
    <t>Bank Supplies &amp; Service Charges</t>
  </si>
  <si>
    <t>Cabinet Meetings</t>
  </si>
  <si>
    <t>Cabinet Service</t>
  </si>
  <si>
    <t>Credit Card Fees</t>
  </si>
  <si>
    <t>Director-Officer Insurance</t>
  </si>
  <si>
    <t>District Directory</t>
  </si>
  <si>
    <t>DG Gift from Cabinet &amp; Clubs</t>
  </si>
  <si>
    <t>District Hall of Fame</t>
  </si>
  <si>
    <t>Memorials</t>
  </si>
  <si>
    <t>Office Supplies</t>
  </si>
  <si>
    <t>Postage, Mailing Service</t>
  </si>
  <si>
    <t>QuickBooks</t>
  </si>
  <si>
    <t>State Hall of Fame</t>
  </si>
  <si>
    <t>Storage Fees</t>
  </si>
  <si>
    <t>Surety Bond</t>
  </si>
  <si>
    <t>Total Administrative</t>
  </si>
  <si>
    <t>Director Expenses</t>
  </si>
  <si>
    <t>LEBT Dir - 1st Yr</t>
  </si>
  <si>
    <t>LEBT Dir - 2nd Yr</t>
  </si>
  <si>
    <t>LEO</t>
  </si>
  <si>
    <t>Lighthouse Dir - 2nd Yr</t>
  </si>
  <si>
    <t>Lighthouse Dir - 1st Yr</t>
  </si>
  <si>
    <t>TLC Dir - 1st Yr</t>
  </si>
  <si>
    <t>TLC Dir - 2nd Yr</t>
  </si>
  <si>
    <t>Total Director Expenses</t>
  </si>
  <si>
    <t>District Gov Exp</t>
  </si>
  <si>
    <t>USA/Canada Forum</t>
  </si>
  <si>
    <t>Total District Gov Exp</t>
  </si>
  <si>
    <t>MD-2 Meetings</t>
  </si>
  <si>
    <t>MD-2 Convention</t>
  </si>
  <si>
    <t>State and District Lapel Pins</t>
  </si>
  <si>
    <t>Travel</t>
  </si>
  <si>
    <t>Total 1st VDG Expenses</t>
  </si>
  <si>
    <t>Global Action</t>
  </si>
  <si>
    <t>Global Leadership</t>
  </si>
  <si>
    <t>Leadership Development</t>
  </si>
  <si>
    <t>Total Global Leadership</t>
  </si>
  <si>
    <t>Global Membersip</t>
  </si>
  <si>
    <t>Membership</t>
  </si>
  <si>
    <t>Chamber of Commerce Memberships</t>
  </si>
  <si>
    <t>GLT-D Training/New Club Dev.</t>
  </si>
  <si>
    <t>Membership - Other</t>
  </si>
  <si>
    <t>New Member Event - Fall</t>
  </si>
  <si>
    <t>New Member Event - Spring</t>
  </si>
  <si>
    <t>Zoom Pro License - Cyber Club</t>
  </si>
  <si>
    <t>Total Membership</t>
  </si>
  <si>
    <t>Total Global Membersip</t>
  </si>
  <si>
    <t>Global Service Team</t>
  </si>
  <si>
    <t>Total Global Action</t>
  </si>
  <si>
    <t>Int'l Convention Expense</t>
  </si>
  <si>
    <t>Total IPDG Expenses</t>
  </si>
  <si>
    <t>Leadership Forum</t>
  </si>
  <si>
    <t>Total 2nd VDG Expenses</t>
  </si>
  <si>
    <t>Hardware</t>
  </si>
  <si>
    <t>Software Requirements</t>
  </si>
  <si>
    <t>Constant Contact</t>
  </si>
  <si>
    <t>Total Software Requirements</t>
  </si>
  <si>
    <t>Audio Visual Equipment</t>
  </si>
  <si>
    <t>Total Technology</t>
  </si>
  <si>
    <t>Total Admin Expenses - District</t>
  </si>
  <si>
    <t>Conference &amp; Convention Expense</t>
  </si>
  <si>
    <t>Audio/Visual</t>
  </si>
  <si>
    <t>Credit Card fees</t>
  </si>
  <si>
    <t>Decorations/Flowers</t>
  </si>
  <si>
    <t>Entertainment</t>
  </si>
  <si>
    <t>Food/Beverage</t>
  </si>
  <si>
    <t>Mailing/Postage</t>
  </si>
  <si>
    <t>Printing</t>
  </si>
  <si>
    <t>Program Booklet</t>
  </si>
  <si>
    <t>Speaker</t>
  </si>
  <si>
    <t>Decorations</t>
  </si>
  <si>
    <t>Total Conference &amp; Convention Expense</t>
  </si>
  <si>
    <t>Transfer to State Convention Fund</t>
  </si>
  <si>
    <t>Camper Transport - Expenses</t>
  </si>
  <si>
    <t>Bus Contract</t>
  </si>
  <si>
    <t>Meals/Food</t>
  </si>
  <si>
    <t>Total Camper Transport - Expenses</t>
  </si>
  <si>
    <t>Disaster Relief Expenses</t>
  </si>
  <si>
    <t>Restoration - Homes</t>
  </si>
  <si>
    <t>Disaster Preparedness</t>
  </si>
  <si>
    <t>Disaster Relief Expenses - Other</t>
  </si>
  <si>
    <t>Total Disaster Relief Expenses</t>
  </si>
  <si>
    <t>Humanitarian Relief Expenses</t>
  </si>
  <si>
    <t>Clear to Liability</t>
  </si>
  <si>
    <t>Humanitarian Relief Grant Pay</t>
  </si>
  <si>
    <t>Total Humanitarian Relief Expenses</t>
  </si>
  <si>
    <t>LCIF - Payments</t>
  </si>
  <si>
    <t>LCIF 100 %</t>
  </si>
  <si>
    <t>LCIF Contributing Club</t>
  </si>
  <si>
    <t>Melvin Jones Drawing</t>
  </si>
  <si>
    <t>Total LCIF - Payments</t>
  </si>
  <si>
    <t>Leader Dog - Payments</t>
  </si>
  <si>
    <t>Leader Dog 100 %</t>
  </si>
  <si>
    <t>Total Leader Dog - Payments</t>
  </si>
  <si>
    <t>Lighthouse Activity - Expenses</t>
  </si>
  <si>
    <t>Go Texas Rodeo</t>
  </si>
  <si>
    <t>Lighthouse Activity - Expenses - Other</t>
  </si>
  <si>
    <t>Total Lighthouse Activity - Expenses</t>
  </si>
  <si>
    <t>Lighthouse Ops - Payments</t>
  </si>
  <si>
    <t>Lighthouse Ops 100%</t>
  </si>
  <si>
    <t>Total Lighthouse Ops - Payments</t>
  </si>
  <si>
    <t>LEBT - Payments</t>
  </si>
  <si>
    <t>Bowl-a-Thon</t>
  </si>
  <si>
    <t>LEBT 100 %</t>
  </si>
  <si>
    <t>Total LEBT - Payments</t>
  </si>
  <si>
    <t>MD-2 Promote TX - Payments</t>
  </si>
  <si>
    <t>Promote Texas Dues</t>
  </si>
  <si>
    <t>Promote Texas Dues - Prior Year</t>
  </si>
  <si>
    <t>Total MD-2 Promote TX - Payments</t>
  </si>
  <si>
    <t>MD-2 State Admin - Payments</t>
  </si>
  <si>
    <t>State Admin Dues</t>
  </si>
  <si>
    <t>State Admin Dues - Prior Year</t>
  </si>
  <si>
    <t>Total MD-2 State Admin - Payments</t>
  </si>
  <si>
    <t>Opp for Youth - Expenses</t>
  </si>
  <si>
    <t>Scholarships Paid this Year</t>
  </si>
  <si>
    <t>Drug Awareness Speech</t>
  </si>
  <si>
    <t>Total Scholarships Paid this Year</t>
  </si>
  <si>
    <t>State Contests</t>
  </si>
  <si>
    <t>State Entry Fees</t>
  </si>
  <si>
    <t>Total State Contests</t>
  </si>
  <si>
    <t>Total Opp for Youth - Expenses</t>
  </si>
  <si>
    <t>Promote 2-S2 - Expenses</t>
  </si>
  <si>
    <t>Float</t>
  </si>
  <si>
    <t>Extension Grant Exp</t>
  </si>
  <si>
    <t>PR &amp; Advertising</t>
  </si>
  <si>
    <t>Website</t>
  </si>
  <si>
    <t>Total Promote 2-S2 - Expenses</t>
  </si>
  <si>
    <t>Sight Conservation - Expenses</t>
  </si>
  <si>
    <t>Eye Exams &amp; Glasses (UoH?)</t>
  </si>
  <si>
    <t>Sight Conservation - Expenses - Other</t>
  </si>
  <si>
    <t>Total Sight Conservation - Expenses</t>
  </si>
  <si>
    <t>Texas Lions Camp - Payments</t>
  </si>
  <si>
    <t>100% Contributions - (4090)</t>
  </si>
  <si>
    <t>Additional Contributions (4081)</t>
  </si>
  <si>
    <t>Bob Dowden Memorial Dinner</t>
  </si>
  <si>
    <t>Bob Dowden Net to TLC (4081)</t>
  </si>
  <si>
    <t>Credit Card Service Charge</t>
  </si>
  <si>
    <t>Dinner Expenses</t>
  </si>
  <si>
    <t>Venue Rental</t>
  </si>
  <si>
    <t>Total Bob Dowden Memorial Dinner</t>
  </si>
  <si>
    <t>Dues - TLC (4070)</t>
  </si>
  <si>
    <t>Dues - TLC Prior Year</t>
  </si>
  <si>
    <t>Special Donations (4081)</t>
  </si>
  <si>
    <t>Tailtwister (4081)</t>
  </si>
  <si>
    <t>Total Texas Lions Camp - Payments</t>
  </si>
  <si>
    <t>TX Lions Foundation - Payments</t>
  </si>
  <si>
    <t>Total TX Lions Foundation - Payments</t>
  </si>
  <si>
    <t>Veteran Support</t>
  </si>
  <si>
    <t>Boots for Troops</t>
  </si>
  <si>
    <t>Total Veteran Support</t>
  </si>
  <si>
    <t>WSB - Payments</t>
  </si>
  <si>
    <t>WSB 100%</t>
  </si>
  <si>
    <t>Total WSB - Payments</t>
  </si>
  <si>
    <t>Peace Poster</t>
  </si>
  <si>
    <t>Total Youth Outreach</t>
  </si>
  <si>
    <t>Total Expense</t>
  </si>
  <si>
    <t>Contingency Fund/Unspent</t>
  </si>
  <si>
    <t>Net Ordinary Income</t>
  </si>
  <si>
    <t>Transfer from OFY Fund</t>
  </si>
  <si>
    <t>Transfer from Admin Fund</t>
  </si>
  <si>
    <t>Membership 1 Jan</t>
  </si>
  <si>
    <t>Dues - District  ($7 Reg, $5.50 Student)</t>
  </si>
  <si>
    <t>District Project Donations</t>
  </si>
  <si>
    <t>PSC Income</t>
  </si>
  <si>
    <t>DG Gift Contributions</t>
  </si>
  <si>
    <t>Membership Grant</t>
  </si>
  <si>
    <t>$ Delta From Previous LY</t>
  </si>
  <si>
    <t>Marketing Grant Exp.</t>
  </si>
  <si>
    <t>Transfer from Promote 2S2 Fund</t>
  </si>
  <si>
    <t>Global Causes Pin Sales</t>
  </si>
  <si>
    <t>Disaster Preparedness &amp; Response fund</t>
  </si>
  <si>
    <t>Forecast Admin Fund Balance June 2025</t>
  </si>
  <si>
    <t>District Admin Fund Balance July 2024</t>
  </si>
  <si>
    <t>State Convention Fund Balance July 2024</t>
  </si>
  <si>
    <t>Forecast State Convention Fund Balance June 2025</t>
  </si>
  <si>
    <t>Conference &amp; Convention Fund Balance July 2024</t>
  </si>
  <si>
    <t>Dues - District Convention</t>
  </si>
  <si>
    <t xml:space="preserve">      Program/Booklet Ads/Printing</t>
  </si>
  <si>
    <t>Total -  Confernce &amp; Convention Fund</t>
  </si>
  <si>
    <t>Forecast C&amp;C Fund Balance June 2025</t>
  </si>
  <si>
    <t>Forecast MD-2 Promote Texas Fund June 2025</t>
  </si>
  <si>
    <t>MD-2 State Admin Fund Balance July 2024</t>
  </si>
  <si>
    <t>Forecast MD-2 State Admin Fund June 2025</t>
  </si>
  <si>
    <t>MD-2 Promote Texas Fund Balance July 2024</t>
  </si>
  <si>
    <t>Camper Transportation Fund Balance July 2024</t>
  </si>
  <si>
    <t>Forecast Camper Transport Fund June 2025</t>
  </si>
  <si>
    <t>Forecast Lions Quest Fund June 2025</t>
  </si>
  <si>
    <t>Lions Quest Fund Balance July 2024</t>
  </si>
  <si>
    <t>Youth Outreach Fund Balance July 2024</t>
  </si>
  <si>
    <t>Forecast Youth Outreach Fund June 2025</t>
  </si>
  <si>
    <t>Opportunities for Youth Fund Balance July 2024</t>
  </si>
  <si>
    <t>Forecast OFY Fund June 2025</t>
  </si>
  <si>
    <t>Promote District 2-S2 Fund Balance July 2024</t>
  </si>
  <si>
    <t>Marketing Grant Match</t>
  </si>
  <si>
    <t>Forecast Promote District 2-S2 Fund June 2025</t>
  </si>
  <si>
    <t>Humanitarian Relief Fund Balance July 2024</t>
  </si>
  <si>
    <t>Forecast Humanitarian Relief Fund June 2025</t>
  </si>
  <si>
    <t>Hearing and Speech Fund Balance July 2024</t>
  </si>
  <si>
    <t>Forecast Hearing and Speech Fund June 2025</t>
  </si>
  <si>
    <t>2024-2025 Budget - Fund Basis</t>
  </si>
  <si>
    <t>Sight Conservation Fund Balance July 2024</t>
  </si>
  <si>
    <t>Forecast Sight Conservation Fund June 2025</t>
  </si>
  <si>
    <t>Lighthouse of Houston Fund Balance July 2024</t>
  </si>
  <si>
    <t>100% Charitable Contribution (Lighthouse Operations)</t>
  </si>
  <si>
    <t>Disaster Relief Fund Balance July 2024</t>
  </si>
  <si>
    <t>Disaster Relief Income</t>
  </si>
  <si>
    <t>100% - Disaster Relief</t>
  </si>
  <si>
    <t>Total Disaster Relief Fund</t>
  </si>
  <si>
    <t>Diaster Relief - 100% Contributions</t>
  </si>
  <si>
    <t xml:space="preserve">Disaster Relief  </t>
  </si>
  <si>
    <t>Forecast Disaster Relief Fund June 2025</t>
  </si>
  <si>
    <t>Texas Lions Camp Fund Balance July 2024</t>
  </si>
  <si>
    <t>Forecast Texas Lions Camp Fund June 2025</t>
  </si>
  <si>
    <t>Lions Eye Bank Fund Balance July 2024</t>
  </si>
  <si>
    <t>na</t>
  </si>
  <si>
    <t>Texas Lions Foundation Fund Balance July 2024</t>
  </si>
  <si>
    <t>LCI Foundation Fund Balance July 2024</t>
  </si>
  <si>
    <t>Forecast Lighthouse Activity Fund June 2025</t>
  </si>
  <si>
    <t>Leader Dogs Fund Balance July 2024</t>
  </si>
  <si>
    <t>Veteran Support Fund Balance July 2024</t>
  </si>
  <si>
    <t>Vision Screener Fund Balance July 2024</t>
  </si>
  <si>
    <t>Forecast Vision ScreenerFund June 2025</t>
  </si>
  <si>
    <t>WSB Fund Balance July 2024</t>
  </si>
  <si>
    <t>Forecast Total Fund Balaces June 2025</t>
  </si>
  <si>
    <t>Forecast Veteran Support Fund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</si>
</sst>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  <numFmt numFmtId="165" formatCode="_(&quot;$&quot;* #,##0_);_(&quot;$&quot;* \(#,##0\);_(&quot;$&quot;* &quot;-&quot;??_);_(@_)"/>
    <numFmt numFmtId="166" formatCode="&quot; &quot;&quot;$&quot;#,##0&quot; &quot;;&quot; &quot;&quot;$&quot;&quot;(&quot;#,##0&quot;)&quot;;&quot; &quot;&quot;$&quot;&quot;-&quot;00&quot; &quot;;&quot; &quot;@&quot; &quot;"/>
    <numFmt numFmtId="167" formatCode="&quot;$&quot;#,##0.00"/>
    <numFmt numFmtId="168" formatCode="&quot; &quot;&quot;$&quot;#,##0&quot; &quot;;&quot; &quot;&quot;$&quot;&quot;(&quot;#,##0&quot;)&quot;;&quot; &quot;&quot;$&quot;&quot;- &quot;;&quot; &quot;@&quot; &quot;"/>
    <numFmt numFmtId="169" formatCode="0.0%"/>
    <numFmt numFmtId="170" formatCode="#,##0.00;\-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FF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4"/>
      <color rgb="FF008000"/>
      <name val="Arial"/>
      <family val="2"/>
    </font>
    <font>
      <sz val="14"/>
      <name val="Arial"/>
      <family val="2"/>
    </font>
    <font>
      <b/>
      <sz val="9"/>
      <color rgb="FF000000"/>
      <name val="Arial"/>
      <family val="2"/>
    </font>
    <font>
      <sz val="14"/>
      <color rgb="FF008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2" tint="-9.9978637043366805E-2"/>
        <bgColor rgb="FFDAEEF3"/>
      </patternFill>
    </fill>
  </fills>
  <borders count="60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Border="0" applyProtection="0"/>
    <xf numFmtId="164" fontId="23" fillId="0" borderId="0" applyFont="0" applyFill="0" applyBorder="0" applyAlignment="0" applyProtection="0"/>
  </cellStyleXfs>
  <cellXfs count="369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164" fontId="3" fillId="0" borderId="0" xfId="0" applyNumberFormat="1" applyFont="1" applyAlignment="1" applyProtection="1">
      <alignment horizontal="centerContinuous"/>
      <protection locked="0"/>
    </xf>
    <xf numFmtId="164" fontId="2" fillId="0" borderId="0" xfId="0" applyNumberFormat="1" applyFont="1" applyAlignment="1" applyProtection="1">
      <alignment horizontal="centerContinuous"/>
      <protection locked="0"/>
    </xf>
    <xf numFmtId="7" fontId="2" fillId="0" borderId="0" xfId="0" applyNumberFormat="1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Continuous"/>
    </xf>
    <xf numFmtId="164" fontId="5" fillId="2" borderId="2" xfId="0" applyNumberFormat="1" applyFont="1" applyFill="1" applyBorder="1" applyAlignment="1">
      <alignment horizontal="centerContinuous"/>
    </xf>
    <xf numFmtId="164" fontId="5" fillId="2" borderId="2" xfId="0" applyNumberFormat="1" applyFont="1" applyFill="1" applyBorder="1"/>
    <xf numFmtId="7" fontId="5" fillId="2" borderId="2" xfId="0" applyNumberFormat="1" applyFont="1" applyFill="1" applyBorder="1"/>
    <xf numFmtId="164" fontId="5" fillId="2" borderId="5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wrapText="1"/>
    </xf>
    <xf numFmtId="7" fontId="5" fillId="2" borderId="5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7" fontId="3" fillId="0" borderId="0" xfId="0" applyNumberFormat="1" applyFont="1"/>
    <xf numFmtId="0" fontId="7" fillId="3" borderId="9" xfId="0" applyFont="1" applyFill="1" applyBorder="1"/>
    <xf numFmtId="164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/>
    <xf numFmtId="164" fontId="3" fillId="3" borderId="9" xfId="0" applyNumberFormat="1" applyFont="1" applyFill="1" applyBorder="1"/>
    <xf numFmtId="0" fontId="8" fillId="0" borderId="0" xfId="0" applyFont="1"/>
    <xf numFmtId="0" fontId="3" fillId="0" borderId="11" xfId="0" applyFont="1" applyBorder="1"/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right"/>
    </xf>
    <xf numFmtId="7" fontId="3" fillId="0" borderId="11" xfId="0" applyNumberFormat="1" applyFont="1" applyBorder="1" applyAlignment="1">
      <alignment horizontal="right"/>
    </xf>
    <xf numFmtId="0" fontId="9" fillId="0" borderId="11" xfId="0" applyFont="1" applyBorder="1"/>
    <xf numFmtId="164" fontId="9" fillId="0" borderId="11" xfId="0" applyNumberFormat="1" applyFont="1" applyBorder="1"/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/>
    <xf numFmtId="165" fontId="10" fillId="0" borderId="11" xfId="1" applyNumberFormat="1" applyFont="1" applyBorder="1" applyAlignment="1" applyProtection="1">
      <alignment horizontal="right"/>
      <protection locked="0"/>
    </xf>
    <xf numFmtId="166" fontId="10" fillId="0" borderId="11" xfId="0" applyNumberFormat="1" applyFont="1" applyBorder="1" applyAlignment="1">
      <alignment horizontal="center"/>
    </xf>
    <xf numFmtId="164" fontId="5" fillId="0" borderId="13" xfId="0" applyNumberFormat="1" applyFont="1" applyBorder="1"/>
    <xf numFmtId="164" fontId="5" fillId="0" borderId="13" xfId="0" applyNumberFormat="1" applyFont="1" applyBorder="1" applyAlignment="1">
      <alignment horizontal="center"/>
    </xf>
    <xf numFmtId="164" fontId="5" fillId="0" borderId="14" xfId="0" applyNumberFormat="1" applyFont="1" applyBorder="1"/>
    <xf numFmtId="164" fontId="9" fillId="0" borderId="13" xfId="0" applyNumberFormat="1" applyFont="1" applyBorder="1" applyAlignment="1">
      <alignment horizontal="center"/>
    </xf>
    <xf numFmtId="0" fontId="3" fillId="0" borderId="9" xfId="0" applyFont="1" applyBorder="1"/>
    <xf numFmtId="165" fontId="3" fillId="0" borderId="9" xfId="1" applyNumberFormat="1" applyFont="1" applyBorder="1"/>
    <xf numFmtId="165" fontId="3" fillId="0" borderId="10" xfId="1" applyNumberFormat="1" applyFont="1" applyBorder="1"/>
    <xf numFmtId="165" fontId="3" fillId="0" borderId="0" xfId="1" applyNumberFormat="1" applyFont="1"/>
    <xf numFmtId="165" fontId="3" fillId="0" borderId="11" xfId="1" applyNumberFormat="1" applyFont="1" applyBorder="1"/>
    <xf numFmtId="165" fontId="3" fillId="0" borderId="12" xfId="1" applyNumberFormat="1" applyFont="1" applyBorder="1"/>
    <xf numFmtId="165" fontId="3" fillId="0" borderId="0" xfId="1" applyNumberFormat="1" applyFont="1" applyBorder="1"/>
    <xf numFmtId="49" fontId="3" fillId="0" borderId="0" xfId="0" applyNumberFormat="1" applyFont="1"/>
    <xf numFmtId="165" fontId="3" fillId="0" borderId="15" xfId="1" applyNumberFormat="1" applyFont="1" applyBorder="1"/>
    <xf numFmtId="165" fontId="3" fillId="0" borderId="16" xfId="1" applyNumberFormat="1" applyFont="1" applyBorder="1"/>
    <xf numFmtId="165" fontId="3" fillId="0" borderId="17" xfId="1" applyNumberFormat="1" applyFont="1" applyBorder="1"/>
    <xf numFmtId="165" fontId="3" fillId="0" borderId="18" xfId="1" applyNumberFormat="1" applyFont="1" applyBorder="1"/>
    <xf numFmtId="165" fontId="3" fillId="0" borderId="19" xfId="1" applyNumberFormat="1" applyFont="1" applyBorder="1"/>
    <xf numFmtId="165" fontId="3" fillId="0" borderId="20" xfId="1" applyNumberFormat="1" applyFont="1" applyBorder="1"/>
    <xf numFmtId="165" fontId="4" fillId="0" borderId="0" xfId="1" applyNumberFormat="1" applyFont="1"/>
    <xf numFmtId="49" fontId="5" fillId="0" borderId="0" xfId="0" applyNumberFormat="1" applyFont="1"/>
    <xf numFmtId="165" fontId="3" fillId="4" borderId="11" xfId="1" applyNumberFormat="1" applyFont="1" applyFill="1" applyBorder="1"/>
    <xf numFmtId="0" fontId="3" fillId="0" borderId="17" xfId="0" applyFont="1" applyBorder="1"/>
    <xf numFmtId="165" fontId="5" fillId="4" borderId="0" xfId="1" applyNumberFormat="1" applyFont="1" applyFill="1" applyAlignment="1">
      <alignment horizontal="center"/>
    </xf>
    <xf numFmtId="165" fontId="10" fillId="0" borderId="11" xfId="1" applyNumberFormat="1" applyFont="1" applyBorder="1"/>
    <xf numFmtId="165" fontId="3" fillId="0" borderId="21" xfId="1" applyNumberFormat="1" applyFont="1" applyBorder="1"/>
    <xf numFmtId="165" fontId="3" fillId="0" borderId="22" xfId="1" applyNumberFormat="1" applyFont="1" applyBorder="1"/>
    <xf numFmtId="165" fontId="5" fillId="4" borderId="11" xfId="1" applyNumberFormat="1" applyFont="1" applyFill="1" applyBorder="1"/>
    <xf numFmtId="165" fontId="3" fillId="0" borderId="23" xfId="1" applyNumberFormat="1" applyFont="1" applyBorder="1"/>
    <xf numFmtId="165" fontId="3" fillId="0" borderId="24" xfId="1" applyNumberFormat="1" applyFont="1" applyBorder="1"/>
    <xf numFmtId="165" fontId="3" fillId="0" borderId="25" xfId="1" applyNumberFormat="1" applyFont="1" applyBorder="1"/>
    <xf numFmtId="165" fontId="3" fillId="0" borderId="26" xfId="1" applyNumberFormat="1" applyFont="1" applyBorder="1"/>
    <xf numFmtId="0" fontId="9" fillId="0" borderId="27" xfId="0" applyFont="1" applyBorder="1" applyAlignment="1">
      <alignment horizontal="right"/>
    </xf>
    <xf numFmtId="165" fontId="9" fillId="0" borderId="27" xfId="1" applyNumberFormat="1" applyFont="1" applyBorder="1"/>
    <xf numFmtId="165" fontId="9" fillId="0" borderId="28" xfId="1" applyNumberFormat="1" applyFont="1" applyBorder="1"/>
    <xf numFmtId="0" fontId="11" fillId="0" borderId="0" xfId="0" applyFont="1"/>
    <xf numFmtId="167" fontId="11" fillId="0" borderId="0" xfId="0" applyNumberFormat="1" applyFont="1"/>
    <xf numFmtId="165" fontId="3" fillId="0" borderId="29" xfId="1" applyNumberFormat="1" applyFont="1" applyBorder="1"/>
    <xf numFmtId="165" fontId="5" fillId="0" borderId="29" xfId="1" applyNumberFormat="1" applyFont="1" applyBorder="1" applyAlignment="1">
      <alignment horizontal="right"/>
    </xf>
    <xf numFmtId="165" fontId="3" fillId="0" borderId="30" xfId="1" applyNumberFormat="1" applyFont="1" applyBorder="1"/>
    <xf numFmtId="165" fontId="5" fillId="0" borderId="31" xfId="1" applyNumberFormat="1" applyFont="1" applyBorder="1"/>
    <xf numFmtId="165" fontId="5" fillId="0" borderId="0" xfId="1" applyNumberFormat="1" applyFont="1"/>
    <xf numFmtId="165" fontId="5" fillId="0" borderId="29" xfId="1" applyNumberFormat="1" applyFont="1" applyBorder="1"/>
    <xf numFmtId="165" fontId="3" fillId="0" borderId="8" xfId="1" applyNumberFormat="1" applyFont="1" applyBorder="1"/>
    <xf numFmtId="165" fontId="3" fillId="3" borderId="9" xfId="1" applyNumberFormat="1" applyFont="1" applyFill="1" applyBorder="1"/>
    <xf numFmtId="165" fontId="3" fillId="3" borderId="10" xfId="1" applyNumberFormat="1" applyFont="1" applyFill="1" applyBorder="1"/>
    <xf numFmtId="165" fontId="9" fillId="0" borderId="11" xfId="1" applyNumberFormat="1" applyFont="1" applyBorder="1"/>
    <xf numFmtId="165" fontId="9" fillId="0" borderId="12" xfId="1" applyNumberFormat="1" applyFont="1" applyBorder="1"/>
    <xf numFmtId="0" fontId="3" fillId="0" borderId="18" xfId="0" applyFont="1" applyBorder="1"/>
    <xf numFmtId="165" fontId="3" fillId="0" borderId="32" xfId="1" applyNumberFormat="1" applyFont="1" applyBorder="1"/>
    <xf numFmtId="165" fontId="3" fillId="0" borderId="0" xfId="1" applyNumberFormat="1" applyFont="1" applyFill="1"/>
    <xf numFmtId="165" fontId="3" fillId="0" borderId="17" xfId="1" applyNumberFormat="1" applyFont="1" applyFill="1" applyBorder="1"/>
    <xf numFmtId="0" fontId="9" fillId="0" borderId="33" xfId="0" applyFont="1" applyBorder="1" applyAlignment="1">
      <alignment horizontal="right"/>
    </xf>
    <xf numFmtId="165" fontId="9" fillId="0" borderId="33" xfId="1" applyNumberFormat="1" applyFont="1" applyBorder="1"/>
    <xf numFmtId="0" fontId="11" fillId="0" borderId="5" xfId="0" applyFont="1" applyBorder="1"/>
    <xf numFmtId="165" fontId="9" fillId="0" borderId="9" xfId="1" applyNumberFormat="1" applyFont="1" applyBorder="1"/>
    <xf numFmtId="165" fontId="10" fillId="0" borderId="11" xfId="1" applyNumberFormat="1" applyFont="1" applyFill="1" applyBorder="1"/>
    <xf numFmtId="165" fontId="3" fillId="0" borderId="11" xfId="1" applyNumberFormat="1" applyFont="1" applyFill="1" applyBorder="1"/>
    <xf numFmtId="165" fontId="3" fillId="0" borderId="18" xfId="1" applyNumberFormat="1" applyFont="1" applyFill="1" applyBorder="1"/>
    <xf numFmtId="165" fontId="3" fillId="0" borderId="20" xfId="1" applyNumberFormat="1" applyFont="1" applyFill="1" applyBorder="1"/>
    <xf numFmtId="0" fontId="3" fillId="0" borderId="19" xfId="0" applyFont="1" applyBorder="1"/>
    <xf numFmtId="165" fontId="3" fillId="0" borderId="19" xfId="1" applyNumberFormat="1" applyFont="1" applyFill="1" applyBorder="1"/>
    <xf numFmtId="165" fontId="3" fillId="0" borderId="9" xfId="1" applyNumberFormat="1" applyFont="1" applyFill="1" applyBorder="1"/>
    <xf numFmtId="165" fontId="9" fillId="0" borderId="5" xfId="1" applyNumberFormat="1" applyFont="1" applyBorder="1"/>
    <xf numFmtId="165" fontId="9" fillId="0" borderId="5" xfId="1" applyNumberFormat="1" applyFont="1" applyFill="1" applyBorder="1"/>
    <xf numFmtId="165" fontId="9" fillId="0" borderId="20" xfId="1" applyNumberFormat="1" applyFont="1" applyBorder="1"/>
    <xf numFmtId="165" fontId="3" fillId="5" borderId="26" xfId="1" applyNumberFormat="1" applyFont="1" applyFill="1" applyBorder="1"/>
    <xf numFmtId="165" fontId="5" fillId="0" borderId="11" xfId="1" applyNumberFormat="1" applyFont="1" applyBorder="1"/>
    <xf numFmtId="165" fontId="5" fillId="0" borderId="12" xfId="1" applyNumberFormat="1" applyFont="1" applyBorder="1"/>
    <xf numFmtId="165" fontId="5" fillId="0" borderId="5" xfId="1" applyNumberFormat="1" applyFont="1" applyBorder="1"/>
    <xf numFmtId="0" fontId="3" fillId="0" borderId="0" xfId="0" applyFont="1" applyAlignment="1">
      <alignment horizontal="right"/>
    </xf>
    <xf numFmtId="165" fontId="3" fillId="0" borderId="3" xfId="1" applyNumberFormat="1" applyFont="1" applyBorder="1"/>
    <xf numFmtId="0" fontId="9" fillId="0" borderId="0" xfId="0" applyFont="1" applyAlignment="1">
      <alignment horizontal="right"/>
    </xf>
    <xf numFmtId="165" fontId="9" fillId="0" borderId="0" xfId="1" applyNumberFormat="1" applyFont="1"/>
    <xf numFmtId="165" fontId="9" fillId="5" borderId="26" xfId="1" applyNumberFormat="1" applyFont="1" applyFill="1" applyBorder="1"/>
    <xf numFmtId="0" fontId="7" fillId="3" borderId="0" xfId="0" applyFont="1" applyFill="1"/>
    <xf numFmtId="165" fontId="3" fillId="3" borderId="0" xfId="1" applyNumberFormat="1" applyFont="1" applyFill="1"/>
    <xf numFmtId="165" fontId="3" fillId="3" borderId="8" xfId="1" applyNumberFormat="1" applyFont="1" applyFill="1" applyBorder="1"/>
    <xf numFmtId="165" fontId="5" fillId="0" borderId="20" xfId="1" applyNumberFormat="1" applyFont="1" applyBorder="1"/>
    <xf numFmtId="165" fontId="5" fillId="0" borderId="34" xfId="1" applyNumberFormat="1" applyFont="1" applyBorder="1"/>
    <xf numFmtId="165" fontId="10" fillId="0" borderId="17" xfId="1" applyNumberFormat="1" applyFont="1" applyBorder="1"/>
    <xf numFmtId="0" fontId="3" fillId="0" borderId="17" xfId="0" applyFont="1" applyBorder="1" applyAlignment="1">
      <alignment horizontal="left"/>
    </xf>
    <xf numFmtId="165" fontId="5" fillId="0" borderId="9" xfId="1" applyNumberFormat="1" applyFont="1" applyBorder="1"/>
    <xf numFmtId="165" fontId="5" fillId="0" borderId="10" xfId="1" applyNumberFormat="1" applyFont="1" applyBorder="1"/>
    <xf numFmtId="0" fontId="10" fillId="0" borderId="11" xfId="0" applyFont="1" applyBorder="1"/>
    <xf numFmtId="165" fontId="12" fillId="0" borderId="9" xfId="1" applyNumberFormat="1" applyFont="1" applyBorder="1"/>
    <xf numFmtId="0" fontId="3" fillId="0" borderId="20" xfId="0" applyFont="1" applyBorder="1" applyAlignment="1">
      <alignment wrapText="1"/>
    </xf>
    <xf numFmtId="165" fontId="3" fillId="0" borderId="34" xfId="1" applyNumberFormat="1" applyFont="1" applyBorder="1"/>
    <xf numFmtId="0" fontId="3" fillId="0" borderId="0" xfId="0" applyFont="1" applyAlignment="1">
      <alignment wrapText="1"/>
    </xf>
    <xf numFmtId="165" fontId="3" fillId="0" borderId="35" xfId="1" applyNumberFormat="1" applyFont="1" applyBorder="1"/>
    <xf numFmtId="165" fontId="3" fillId="0" borderId="36" xfId="1" applyNumberFormat="1" applyFont="1" applyBorder="1"/>
    <xf numFmtId="165" fontId="3" fillId="0" borderId="13" xfId="1" applyNumberFormat="1" applyFont="1" applyBorder="1"/>
    <xf numFmtId="0" fontId="5" fillId="5" borderId="26" xfId="0" applyFont="1" applyFill="1" applyBorder="1" applyAlignment="1">
      <alignment wrapText="1"/>
    </xf>
    <xf numFmtId="165" fontId="3" fillId="3" borderId="9" xfId="1" applyNumberFormat="1" applyFont="1" applyFill="1" applyBorder="1" applyAlignment="1">
      <alignment horizontal="center"/>
    </xf>
    <xf numFmtId="165" fontId="9" fillId="4" borderId="11" xfId="1" applyNumberFormat="1" applyFont="1" applyFill="1" applyBorder="1"/>
    <xf numFmtId="165" fontId="3" fillId="0" borderId="37" xfId="1" applyNumberFormat="1" applyFont="1" applyBorder="1"/>
    <xf numFmtId="0" fontId="7" fillId="6" borderId="9" xfId="0" applyFont="1" applyFill="1" applyBorder="1"/>
    <xf numFmtId="165" fontId="3" fillId="6" borderId="9" xfId="1" applyNumberFormat="1" applyFont="1" applyFill="1" applyBorder="1"/>
    <xf numFmtId="165" fontId="3" fillId="6" borderId="10" xfId="1" applyNumberFormat="1" applyFont="1" applyFill="1" applyBorder="1"/>
    <xf numFmtId="165" fontId="3" fillId="6" borderId="0" xfId="1" applyNumberFormat="1" applyFont="1" applyFill="1"/>
    <xf numFmtId="165" fontId="5" fillId="0" borderId="32" xfId="1" applyNumberFormat="1" applyFont="1" applyBorder="1"/>
    <xf numFmtId="165" fontId="5" fillId="0" borderId="18" xfId="1" applyNumberFormat="1" applyFont="1" applyBorder="1"/>
    <xf numFmtId="165" fontId="5" fillId="0" borderId="19" xfId="1" applyNumberFormat="1" applyFont="1" applyBorder="1"/>
    <xf numFmtId="165" fontId="5" fillId="0" borderId="37" xfId="1" applyNumberFormat="1" applyFont="1" applyBorder="1"/>
    <xf numFmtId="167" fontId="0" fillId="0" borderId="0" xfId="0" applyNumberFormat="1"/>
    <xf numFmtId="0" fontId="7" fillId="6" borderId="0" xfId="0" applyFont="1" applyFill="1"/>
    <xf numFmtId="165" fontId="3" fillId="6" borderId="8" xfId="1" applyNumberFormat="1" applyFont="1" applyFill="1" applyBorder="1"/>
    <xf numFmtId="0" fontId="10" fillId="0" borderId="17" xfId="0" applyFont="1" applyBorder="1"/>
    <xf numFmtId="165" fontId="5" fillId="0" borderId="17" xfId="1" applyNumberFormat="1" applyFont="1" applyBorder="1"/>
    <xf numFmtId="165" fontId="5" fillId="0" borderId="25" xfId="1" applyNumberFormat="1" applyFont="1" applyBorder="1"/>
    <xf numFmtId="165" fontId="9" fillId="0" borderId="17" xfId="1" applyNumberFormat="1" applyFont="1" applyBorder="1"/>
    <xf numFmtId="165" fontId="13" fillId="0" borderId="17" xfId="1" applyNumberFormat="1" applyFont="1" applyBorder="1"/>
    <xf numFmtId="165" fontId="14" fillId="0" borderId="9" xfId="1" applyNumberFormat="1" applyFont="1" applyBorder="1"/>
    <xf numFmtId="0" fontId="5" fillId="0" borderId="0" xfId="0" applyFont="1"/>
    <xf numFmtId="165" fontId="5" fillId="0" borderId="0" xfId="0" applyNumberFormat="1" applyFont="1"/>
    <xf numFmtId="165" fontId="3" fillId="0" borderId="11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right"/>
    </xf>
    <xf numFmtId="0" fontId="3" fillId="5" borderId="26" xfId="0" applyFont="1" applyFill="1" applyBorder="1"/>
    <xf numFmtId="168" fontId="5" fillId="0" borderId="0" xfId="0" applyNumberFormat="1" applyFont="1" applyAlignment="1">
      <alignment horizontal="center"/>
    </xf>
    <xf numFmtId="165" fontId="3" fillId="0" borderId="38" xfId="1" applyNumberFormat="1" applyFont="1" applyBorder="1"/>
    <xf numFmtId="0" fontId="17" fillId="0" borderId="0" xfId="4" applyFont="1"/>
    <xf numFmtId="0" fontId="18" fillId="0" borderId="0" xfId="4" applyFont="1"/>
    <xf numFmtId="44" fontId="18" fillId="0" borderId="0" xfId="4" applyNumberFormat="1" applyFont="1"/>
    <xf numFmtId="0" fontId="19" fillId="0" borderId="0" xfId="0" applyFont="1"/>
    <xf numFmtId="44" fontId="3" fillId="0" borderId="0" xfId="0" applyNumberFormat="1" applyFont="1"/>
    <xf numFmtId="44" fontId="20" fillId="0" borderId="39" xfId="4" applyNumberFormat="1" applyFont="1" applyBorder="1"/>
    <xf numFmtId="0" fontId="21" fillId="0" borderId="39" xfId="0" applyFont="1" applyBorder="1"/>
    <xf numFmtId="0" fontId="21" fillId="7" borderId="39" xfId="0" applyFont="1" applyFill="1" applyBorder="1"/>
    <xf numFmtId="0" fontId="21" fillId="0" borderId="0" xfId="0" applyFont="1" applyAlignment="1">
      <alignment horizontal="center"/>
    </xf>
    <xf numFmtId="0" fontId="21" fillId="8" borderId="39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9" fontId="21" fillId="0" borderId="0" xfId="0" applyNumberFormat="1" applyFont="1" applyAlignment="1">
      <alignment horizontal="center"/>
    </xf>
    <xf numFmtId="164" fontId="18" fillId="0" borderId="0" xfId="5" applyFont="1"/>
    <xf numFmtId="44" fontId="20" fillId="0" borderId="40" xfId="4" applyNumberFormat="1" applyFont="1" applyBorder="1"/>
    <xf numFmtId="0" fontId="15" fillId="0" borderId="40" xfId="0" applyFont="1" applyBorder="1"/>
    <xf numFmtId="0" fontId="15" fillId="7" borderId="40" xfId="0" applyFont="1" applyFill="1" applyBorder="1"/>
    <xf numFmtId="0" fontId="15" fillId="8" borderId="40" xfId="0" applyFont="1" applyFill="1" applyBorder="1"/>
    <xf numFmtId="0" fontId="24" fillId="0" borderId="0" xfId="0" applyFont="1" applyAlignment="1">
      <alignment horizontal="center"/>
    </xf>
    <xf numFmtId="44" fontId="20" fillId="0" borderId="40" xfId="5" applyNumberFormat="1" applyFont="1" applyFill="1" applyBorder="1"/>
    <xf numFmtId="44" fontId="18" fillId="0" borderId="0" xfId="5" applyNumberFormat="1" applyFont="1" applyFill="1"/>
    <xf numFmtId="44" fontId="18" fillId="0" borderId="40" xfId="5" applyNumberFormat="1" applyFont="1" applyFill="1" applyBorder="1"/>
    <xf numFmtId="44" fontId="18" fillId="7" borderId="40" xfId="5" applyNumberFormat="1" applyFont="1" applyFill="1" applyBorder="1"/>
    <xf numFmtId="44" fontId="18" fillId="8" borderId="40" xfId="5" applyNumberFormat="1" applyFont="1" applyFill="1" applyBorder="1"/>
    <xf numFmtId="44" fontId="18" fillId="0" borderId="0" xfId="5" applyNumberFormat="1" applyFont="1" applyFill="1" applyBorder="1"/>
    <xf numFmtId="0" fontId="25" fillId="0" borderId="0" xfId="4" applyFont="1"/>
    <xf numFmtId="0" fontId="15" fillId="0" borderId="0" xfId="0" applyFont="1"/>
    <xf numFmtId="44" fontId="26" fillId="0" borderId="40" xfId="5" applyNumberFormat="1" applyFont="1" applyFill="1" applyBorder="1"/>
    <xf numFmtId="44" fontId="26" fillId="7" borderId="40" xfId="5" applyNumberFormat="1" applyFont="1" applyFill="1" applyBorder="1"/>
    <xf numFmtId="44" fontId="19" fillId="0" borderId="0" xfId="0" applyNumberFormat="1" applyFont="1"/>
    <xf numFmtId="44" fontId="26" fillId="8" borderId="40" xfId="5" applyNumberFormat="1" applyFont="1" applyFill="1" applyBorder="1"/>
    <xf numFmtId="44" fontId="26" fillId="0" borderId="0" xfId="5" applyNumberFormat="1" applyFont="1" applyFill="1" applyBorder="1"/>
    <xf numFmtId="44" fontId="19" fillId="0" borderId="0" xfId="1" applyFont="1"/>
    <xf numFmtId="9" fontId="19" fillId="0" borderId="0" xfId="3" applyFont="1"/>
    <xf numFmtId="164" fontId="18" fillId="0" borderId="0" xfId="5" applyFont="1" applyFill="1"/>
    <xf numFmtId="0" fontId="24" fillId="0" borderId="0" xfId="0" applyFont="1"/>
    <xf numFmtId="43" fontId="18" fillId="0" borderId="0" xfId="2" applyFont="1"/>
    <xf numFmtId="44" fontId="20" fillId="0" borderId="41" xfId="5" applyNumberFormat="1" applyFont="1" applyFill="1" applyBorder="1"/>
    <xf numFmtId="44" fontId="26" fillId="0" borderId="41" xfId="5" applyNumberFormat="1" applyFont="1" applyFill="1" applyBorder="1"/>
    <xf numFmtId="44" fontId="26" fillId="7" borderId="41" xfId="5" applyNumberFormat="1" applyFont="1" applyFill="1" applyBorder="1"/>
    <xf numFmtId="44" fontId="26" fillId="8" borderId="41" xfId="5" applyNumberFormat="1" applyFont="1" applyFill="1" applyBorder="1"/>
    <xf numFmtId="44" fontId="20" fillId="0" borderId="0" xfId="5" applyNumberFormat="1" applyFont="1" applyFill="1" applyBorder="1"/>
    <xf numFmtId="44" fontId="26" fillId="7" borderId="0" xfId="5" applyNumberFormat="1" applyFont="1" applyFill="1" applyBorder="1"/>
    <xf numFmtId="0" fontId="21" fillId="4" borderId="16" xfId="0" applyFont="1" applyFill="1" applyBorder="1"/>
    <xf numFmtId="0" fontId="0" fillId="4" borderId="16" xfId="0" applyFill="1" applyBorder="1"/>
    <xf numFmtId="9" fontId="21" fillId="4" borderId="16" xfId="3" applyFont="1" applyFill="1" applyBorder="1"/>
    <xf numFmtId="9" fontId="22" fillId="4" borderId="16" xfId="3" applyFont="1" applyFill="1" applyBorder="1"/>
    <xf numFmtId="0" fontId="21" fillId="0" borderId="0" xfId="0" applyFont="1"/>
    <xf numFmtId="9" fontId="21" fillId="0" borderId="0" xfId="3" applyFont="1" applyFill="1" applyBorder="1"/>
    <xf numFmtId="0" fontId="3" fillId="9" borderId="16" xfId="0" applyFont="1" applyFill="1" applyBorder="1"/>
    <xf numFmtId="0" fontId="0" fillId="9" borderId="16" xfId="0" applyFill="1" applyBorder="1"/>
    <xf numFmtId="169" fontId="19" fillId="9" borderId="16" xfId="3" applyNumberFormat="1" applyFont="1" applyFill="1" applyBorder="1"/>
    <xf numFmtId="169" fontId="22" fillId="9" borderId="16" xfId="3" applyNumberFormat="1" applyFont="1" applyFill="1" applyBorder="1"/>
    <xf numFmtId="169" fontId="19" fillId="0" borderId="0" xfId="3" applyNumberFormat="1" applyFont="1" applyFill="1" applyBorder="1"/>
    <xf numFmtId="0" fontId="19" fillId="0" borderId="16" xfId="0" applyFont="1" applyBorder="1"/>
    <xf numFmtId="169" fontId="22" fillId="0" borderId="0" xfId="3" applyNumberFormat="1" applyFont="1" applyFill="1" applyBorder="1"/>
    <xf numFmtId="9" fontId="22" fillId="0" borderId="0" xfId="0" applyNumberFormat="1" applyFont="1"/>
    <xf numFmtId="165" fontId="22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21" fillId="4" borderId="0" xfId="0" applyFont="1" applyFill="1"/>
    <xf numFmtId="167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44" fontId="27" fillId="0" borderId="0" xfId="1" applyFont="1"/>
    <xf numFmtId="167" fontId="5" fillId="0" borderId="0" xfId="0" applyNumberFormat="1" applyFont="1" applyAlignment="1">
      <alignment horizontal="center"/>
    </xf>
    <xf numFmtId="0" fontId="14" fillId="10" borderId="9" xfId="0" applyFont="1" applyFill="1" applyBorder="1"/>
    <xf numFmtId="165" fontId="3" fillId="4" borderId="0" xfId="1" applyNumberFormat="1" applyFont="1" applyFill="1"/>
    <xf numFmtId="165" fontId="9" fillId="4" borderId="20" xfId="1" applyNumberFormat="1" applyFont="1" applyFill="1" applyBorder="1"/>
    <xf numFmtId="165" fontId="3" fillId="4" borderId="38" xfId="1" applyNumberFormat="1" applyFont="1" applyFill="1" applyBorder="1"/>
    <xf numFmtId="165" fontId="9" fillId="4" borderId="28" xfId="1" applyNumberFormat="1" applyFont="1" applyFill="1" applyBorder="1"/>
    <xf numFmtId="49" fontId="28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5" fillId="0" borderId="42" xfId="0" applyNumberFormat="1" applyFont="1" applyBorder="1" applyAlignment="1">
      <alignment horizontal="center"/>
    </xf>
    <xf numFmtId="49" fontId="28" fillId="0" borderId="0" xfId="0" applyNumberFormat="1" applyFont="1"/>
    <xf numFmtId="170" fontId="3" fillId="0" borderId="0" xfId="0" applyNumberFormat="1" applyFont="1"/>
    <xf numFmtId="170" fontId="5" fillId="0" borderId="43" xfId="0" applyNumberFormat="1" applyFont="1" applyBorder="1"/>
    <xf numFmtId="0" fontId="28" fillId="0" borderId="0" xfId="0" applyFont="1"/>
    <xf numFmtId="165" fontId="3" fillId="4" borderId="19" xfId="1" applyNumberFormat="1" applyFont="1" applyFill="1" applyBorder="1"/>
    <xf numFmtId="49" fontId="5" fillId="4" borderId="0" xfId="0" applyNumberFormat="1" applyFont="1" applyFill="1" applyAlignment="1">
      <alignment horizontal="center"/>
    </xf>
    <xf numFmtId="165" fontId="3" fillId="11" borderId="18" xfId="1" applyNumberFormat="1" applyFont="1" applyFill="1" applyBorder="1"/>
    <xf numFmtId="164" fontId="5" fillId="12" borderId="0" xfId="0" applyNumberFormat="1" applyFont="1" applyFill="1" applyAlignment="1">
      <alignment horizontal="center"/>
    </xf>
    <xf numFmtId="0" fontId="7" fillId="3" borderId="16" xfId="0" applyFont="1" applyFill="1" applyBorder="1"/>
    <xf numFmtId="164" fontId="5" fillId="2" borderId="47" xfId="0" applyNumberFormat="1" applyFont="1" applyFill="1" applyBorder="1" applyAlignment="1">
      <alignment horizontal="center"/>
    </xf>
    <xf numFmtId="164" fontId="5" fillId="2" borderId="48" xfId="0" applyNumberFormat="1" applyFont="1" applyFill="1" applyBorder="1" applyAlignment="1">
      <alignment horizontal="center"/>
    </xf>
    <xf numFmtId="164" fontId="5" fillId="2" borderId="49" xfId="0" applyNumberFormat="1" applyFont="1" applyFill="1" applyBorder="1" applyAlignment="1">
      <alignment horizontal="center" wrapText="1"/>
    </xf>
    <xf numFmtId="3" fontId="9" fillId="0" borderId="16" xfId="0" applyNumberFormat="1" applyFont="1" applyBorder="1"/>
    <xf numFmtId="3" fontId="3" fillId="0" borderId="16" xfId="0" applyNumberFormat="1" applyFont="1" applyBorder="1"/>
    <xf numFmtId="3" fontId="5" fillId="0" borderId="16" xfId="0" applyNumberFormat="1" applyFont="1" applyBorder="1"/>
    <xf numFmtId="3" fontId="9" fillId="0" borderId="16" xfId="0" applyNumberFormat="1" applyFont="1" applyBorder="1" applyAlignment="1">
      <alignment horizontal="right"/>
    </xf>
    <xf numFmtId="3" fontId="14" fillId="10" borderId="16" xfId="0" applyNumberFormat="1" applyFont="1" applyFill="1" applyBorder="1"/>
    <xf numFmtId="3" fontId="7" fillId="3" borderId="16" xfId="0" applyNumberFormat="1" applyFont="1" applyFill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left"/>
    </xf>
    <xf numFmtId="3" fontId="10" fillId="0" borderId="16" xfId="0" applyNumberFormat="1" applyFont="1" applyBorder="1"/>
    <xf numFmtId="3" fontId="3" fillId="0" borderId="16" xfId="0" applyNumberFormat="1" applyFont="1" applyBorder="1" applyAlignment="1">
      <alignment wrapText="1"/>
    </xf>
    <xf numFmtId="3" fontId="7" fillId="6" borderId="16" xfId="0" applyNumberFormat="1" applyFont="1" applyFill="1" applyBorder="1"/>
    <xf numFmtId="3" fontId="3" fillId="5" borderId="16" xfId="0" applyNumberFormat="1" applyFont="1" applyFill="1" applyBorder="1"/>
    <xf numFmtId="3" fontId="5" fillId="0" borderId="16" xfId="0" applyNumberFormat="1" applyFont="1" applyBorder="1" applyAlignment="1">
      <alignment horizontal="center"/>
    </xf>
    <xf numFmtId="165" fontId="5" fillId="13" borderId="0" xfId="1" applyNumberFormat="1" applyFont="1" applyFill="1"/>
    <xf numFmtId="0" fontId="11" fillId="13" borderId="0" xfId="0" applyFont="1" applyFill="1"/>
    <xf numFmtId="0" fontId="15" fillId="13" borderId="0" xfId="0" applyFont="1" applyFill="1"/>
    <xf numFmtId="0" fontId="5" fillId="0" borderId="11" xfId="0" applyFont="1" applyBorder="1"/>
    <xf numFmtId="165" fontId="5" fillId="0" borderId="15" xfId="1" applyNumberFormat="1" applyFont="1" applyBorder="1"/>
    <xf numFmtId="165" fontId="5" fillId="0" borderId="16" xfId="1" applyNumberFormat="1" applyFont="1" applyBorder="1"/>
    <xf numFmtId="49" fontId="28" fillId="0" borderId="5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9" fontId="29" fillId="0" borderId="0" xfId="0" applyNumberFormat="1" applyFont="1"/>
    <xf numFmtId="49" fontId="29" fillId="0" borderId="0" xfId="0" applyNumberFormat="1" applyFont="1"/>
    <xf numFmtId="39" fontId="29" fillId="0" borderId="51" xfId="0" applyNumberFormat="1" applyFont="1" applyBorder="1"/>
    <xf numFmtId="39" fontId="30" fillId="0" borderId="51" xfId="0" applyNumberFormat="1" applyFont="1" applyBorder="1"/>
    <xf numFmtId="49" fontId="28" fillId="14" borderId="0" xfId="0" applyNumberFormat="1" applyFont="1" applyFill="1"/>
    <xf numFmtId="39" fontId="28" fillId="14" borderId="0" xfId="0" applyNumberFormat="1" applyFont="1" applyFill="1"/>
    <xf numFmtId="49" fontId="29" fillId="14" borderId="0" xfId="0" applyNumberFormat="1" applyFont="1" applyFill="1"/>
    <xf numFmtId="0" fontId="15" fillId="14" borderId="0" xfId="0" applyFont="1" applyFill="1"/>
    <xf numFmtId="39" fontId="31" fillId="14" borderId="0" xfId="0" applyNumberFormat="1" applyFont="1" applyFill="1"/>
    <xf numFmtId="39" fontId="30" fillId="0" borderId="0" xfId="0" applyNumberFormat="1" applyFont="1"/>
    <xf numFmtId="39" fontId="29" fillId="0" borderId="52" xfId="0" applyNumberFormat="1" applyFont="1" applyBorder="1"/>
    <xf numFmtId="49" fontId="28" fillId="15" borderId="0" xfId="0" applyNumberFormat="1" applyFont="1" applyFill="1"/>
    <xf numFmtId="39" fontId="29" fillId="15" borderId="0" xfId="0" applyNumberFormat="1" applyFont="1" applyFill="1"/>
    <xf numFmtId="49" fontId="29" fillId="15" borderId="0" xfId="0" applyNumberFormat="1" applyFont="1" applyFill="1"/>
    <xf numFmtId="0" fontId="0" fillId="15" borderId="0" xfId="0" applyFill="1"/>
    <xf numFmtId="49" fontId="31" fillId="15" borderId="0" xfId="0" applyNumberFormat="1" applyFont="1" applyFill="1"/>
    <xf numFmtId="39" fontId="29" fillId="15" borderId="51" xfId="0" applyNumberFormat="1" applyFont="1" applyFill="1" applyBorder="1"/>
    <xf numFmtId="39" fontId="30" fillId="15" borderId="51" xfId="0" applyNumberFormat="1" applyFont="1" applyFill="1" applyBorder="1"/>
    <xf numFmtId="39" fontId="30" fillId="15" borderId="0" xfId="0" applyNumberFormat="1" applyFont="1" applyFill="1"/>
    <xf numFmtId="39" fontId="29" fillId="15" borderId="52" xfId="0" applyNumberFormat="1" applyFont="1" applyFill="1" applyBorder="1"/>
    <xf numFmtId="39" fontId="31" fillId="15" borderId="0" xfId="0" applyNumberFormat="1" applyFont="1" applyFill="1"/>
    <xf numFmtId="0" fontId="32" fillId="15" borderId="0" xfId="0" applyFont="1" applyFill="1"/>
    <xf numFmtId="49" fontId="31" fillId="14" borderId="0" xfId="0" applyNumberFormat="1" applyFont="1" applyFill="1"/>
    <xf numFmtId="0" fontId="32" fillId="14" borderId="0" xfId="0" applyFont="1" applyFill="1"/>
    <xf numFmtId="39" fontId="29" fillId="14" borderId="0" xfId="0" applyNumberFormat="1" applyFont="1" applyFill="1"/>
    <xf numFmtId="0" fontId="0" fillId="14" borderId="0" xfId="0" applyFill="1"/>
    <xf numFmtId="39" fontId="28" fillId="14" borderId="46" xfId="0" applyNumberFormat="1" applyFont="1" applyFill="1" applyBorder="1"/>
    <xf numFmtId="49" fontId="33" fillId="13" borderId="0" xfId="0" applyNumberFormat="1" applyFont="1" applyFill="1"/>
    <xf numFmtId="39" fontId="33" fillId="13" borderId="52" xfId="0" applyNumberFormat="1" applyFont="1" applyFill="1" applyBorder="1"/>
    <xf numFmtId="39" fontId="28" fillId="14" borderId="52" xfId="0" applyNumberFormat="1" applyFont="1" applyFill="1" applyBorder="1"/>
    <xf numFmtId="39" fontId="28" fillId="14" borderId="51" xfId="0" applyNumberFormat="1" applyFont="1" applyFill="1" applyBorder="1"/>
    <xf numFmtId="39" fontId="28" fillId="15" borderId="0" xfId="0" applyNumberFormat="1" applyFont="1" applyFill="1"/>
    <xf numFmtId="39" fontId="28" fillId="15" borderId="52" xfId="0" applyNumberFormat="1" applyFont="1" applyFill="1" applyBorder="1"/>
    <xf numFmtId="39" fontId="33" fillId="13" borderId="46" xfId="0" applyNumberFormat="1" applyFont="1" applyFill="1" applyBorder="1"/>
    <xf numFmtId="49" fontId="31" fillId="0" borderId="0" xfId="0" applyNumberFormat="1" applyFont="1"/>
    <xf numFmtId="39" fontId="29" fillId="0" borderId="46" xfId="0" applyNumberFormat="1" applyFont="1" applyBorder="1"/>
    <xf numFmtId="49" fontId="3" fillId="13" borderId="0" xfId="0" applyNumberFormat="1" applyFont="1" applyFill="1"/>
    <xf numFmtId="39" fontId="3" fillId="13" borderId="43" xfId="0" applyNumberFormat="1" applyFont="1" applyFill="1" applyBorder="1"/>
    <xf numFmtId="0" fontId="3" fillId="13" borderId="0" xfId="0" applyFont="1" applyFill="1"/>
    <xf numFmtId="0" fontId="3" fillId="0" borderId="16" xfId="0" applyFont="1" applyBorder="1"/>
    <xf numFmtId="49" fontId="3" fillId="0" borderId="16" xfId="0" applyNumberFormat="1" applyFont="1" applyBorder="1"/>
    <xf numFmtId="0" fontId="9" fillId="0" borderId="0" xfId="0" applyFont="1"/>
    <xf numFmtId="39" fontId="31" fillId="0" borderId="46" xfId="0" applyNumberFormat="1" applyFont="1" applyBorder="1"/>
    <xf numFmtId="49" fontId="28" fillId="0" borderId="50" xfId="0" applyNumberFormat="1" applyFont="1" applyBorder="1" applyAlignment="1">
      <alignment horizontal="center" wrapText="1"/>
    </xf>
    <xf numFmtId="39" fontId="29" fillId="4" borderId="51" xfId="0" applyNumberFormat="1" applyFont="1" applyFill="1" applyBorder="1"/>
    <xf numFmtId="165" fontId="2" fillId="0" borderId="0" xfId="0" applyNumberFormat="1" applyFont="1" applyAlignment="1" applyProtection="1">
      <alignment horizontal="centerContinuous"/>
      <protection locked="0"/>
    </xf>
    <xf numFmtId="165" fontId="9" fillId="0" borderId="16" xfId="1" applyNumberFormat="1" applyFont="1" applyBorder="1"/>
    <xf numFmtId="37" fontId="9" fillId="0" borderId="16" xfId="1" applyNumberFormat="1" applyFont="1" applyBorder="1"/>
    <xf numFmtId="3" fontId="3" fillId="16" borderId="16" xfId="0" applyNumberFormat="1" applyFont="1" applyFill="1" applyBorder="1"/>
    <xf numFmtId="3" fontId="7" fillId="3" borderId="53" xfId="0" applyNumberFormat="1" applyFont="1" applyFill="1" applyBorder="1"/>
    <xf numFmtId="3" fontId="9" fillId="0" borderId="54" xfId="0" applyNumberFormat="1" applyFont="1" applyBorder="1" applyAlignment="1">
      <alignment horizontal="right"/>
    </xf>
    <xf numFmtId="3" fontId="3" fillId="0" borderId="53" xfId="0" applyNumberFormat="1" applyFont="1" applyBorder="1"/>
    <xf numFmtId="0" fontId="9" fillId="0" borderId="59" xfId="0" applyFont="1" applyBorder="1" applyAlignment="1">
      <alignment horizontal="right"/>
    </xf>
    <xf numFmtId="3" fontId="9" fillId="0" borderId="53" xfId="0" applyNumberFormat="1" applyFont="1" applyBorder="1"/>
    <xf numFmtId="3" fontId="3" fillId="0" borderId="53" xfId="0" applyNumberFormat="1" applyFont="1" applyBorder="1" applyAlignment="1">
      <alignment horizontal="right"/>
    </xf>
    <xf numFmtId="3" fontId="5" fillId="5" borderId="53" xfId="0" applyNumberFormat="1" applyFont="1" applyFill="1" applyBorder="1" applyAlignment="1">
      <alignment wrapText="1"/>
    </xf>
    <xf numFmtId="165" fontId="9" fillId="0" borderId="0" xfId="1" applyNumberFormat="1" applyFont="1" applyBorder="1"/>
    <xf numFmtId="3" fontId="7" fillId="6" borderId="53" xfId="0" applyNumberFormat="1" applyFont="1" applyFill="1" applyBorder="1"/>
    <xf numFmtId="0" fontId="29" fillId="15" borderId="0" xfId="0" applyFont="1" applyFill="1" applyAlignment="1">
      <alignment horizontal="right"/>
    </xf>
    <xf numFmtId="4" fontId="28" fillId="14" borderId="0" xfId="0" applyNumberFormat="1" applyFont="1" applyFill="1"/>
    <xf numFmtId="39" fontId="31" fillId="15" borderId="51" xfId="0" applyNumberFormat="1" applyFont="1" applyFill="1" applyBorder="1"/>
    <xf numFmtId="0" fontId="5" fillId="17" borderId="29" xfId="0" applyFont="1" applyFill="1" applyBorder="1"/>
    <xf numFmtId="3" fontId="5" fillId="17" borderId="16" xfId="0" applyNumberFormat="1" applyFont="1" applyFill="1" applyBorder="1"/>
    <xf numFmtId="3" fontId="3" fillId="17" borderId="55" xfId="0" applyNumberFormat="1" applyFont="1" applyFill="1" applyBorder="1"/>
    <xf numFmtId="3" fontId="3" fillId="17" borderId="56" xfId="0" applyNumberFormat="1" applyFont="1" applyFill="1" applyBorder="1"/>
    <xf numFmtId="3" fontId="5" fillId="17" borderId="57" xfId="0" applyNumberFormat="1" applyFont="1" applyFill="1" applyBorder="1"/>
    <xf numFmtId="0" fontId="5" fillId="17" borderId="58" xfId="0" applyFont="1" applyFill="1" applyBorder="1"/>
    <xf numFmtId="0" fontId="7" fillId="18" borderId="58" xfId="0" applyFont="1" applyFill="1" applyBorder="1"/>
    <xf numFmtId="3" fontId="7" fillId="18" borderId="56" xfId="0" applyNumberFormat="1" applyFont="1" applyFill="1" applyBorder="1"/>
    <xf numFmtId="3" fontId="7" fillId="18" borderId="57" xfId="0" applyNumberFormat="1" applyFont="1" applyFill="1" applyBorder="1"/>
    <xf numFmtId="0" fontId="7" fillId="17" borderId="58" xfId="0" applyFont="1" applyFill="1" applyBorder="1" applyAlignment="1">
      <alignment horizontal="left"/>
    </xf>
    <xf numFmtId="3" fontId="7" fillId="17" borderId="56" xfId="0" applyNumberFormat="1" applyFont="1" applyFill="1" applyBorder="1" applyAlignment="1">
      <alignment horizontal="left"/>
    </xf>
    <xf numFmtId="3" fontId="7" fillId="17" borderId="57" xfId="0" applyNumberFormat="1" applyFont="1" applyFill="1" applyBorder="1" applyAlignment="1">
      <alignment horizontal="right"/>
    </xf>
    <xf numFmtId="3" fontId="3" fillId="17" borderId="57" xfId="0" applyNumberFormat="1" applyFont="1" applyFill="1" applyBorder="1"/>
    <xf numFmtId="3" fontId="5" fillId="17" borderId="56" xfId="0" applyNumberFormat="1" applyFont="1" applyFill="1" applyBorder="1" applyAlignment="1">
      <alignment wrapText="1"/>
    </xf>
    <xf numFmtId="3" fontId="5" fillId="17" borderId="57" xfId="0" applyNumberFormat="1" applyFont="1" applyFill="1" applyBorder="1" applyAlignment="1">
      <alignment wrapText="1"/>
    </xf>
    <xf numFmtId="3" fontId="9" fillId="17" borderId="56" xfId="0" applyNumberFormat="1" applyFont="1" applyFill="1" applyBorder="1" applyAlignment="1">
      <alignment horizontal="right"/>
    </xf>
    <xf numFmtId="3" fontId="3" fillId="17" borderId="56" xfId="0" applyNumberFormat="1" applyFont="1" applyFill="1" applyBorder="1" applyAlignment="1">
      <alignment horizontal="right"/>
    </xf>
    <xf numFmtId="3" fontId="7" fillId="19" borderId="57" xfId="0" applyNumberFormat="1" applyFont="1" applyFill="1" applyBorder="1"/>
    <xf numFmtId="0" fontId="3" fillId="17" borderId="0" xfId="0" applyFont="1" applyFill="1"/>
    <xf numFmtId="3" fontId="5" fillId="17" borderId="0" xfId="0" applyNumberFormat="1" applyFont="1" applyFill="1"/>
    <xf numFmtId="165" fontId="3" fillId="15" borderId="9" xfId="1" applyNumberFormat="1" applyFont="1" applyFill="1" applyBorder="1"/>
    <xf numFmtId="165" fontId="3" fillId="15" borderId="17" xfId="1" applyNumberFormat="1" applyFont="1" applyFill="1" applyBorder="1"/>
    <xf numFmtId="165" fontId="3" fillId="15" borderId="16" xfId="1" applyNumberFormat="1" applyFont="1" applyFill="1" applyBorder="1"/>
    <xf numFmtId="5" fontId="3" fillId="15" borderId="16" xfId="1" applyNumberFormat="1" applyFont="1" applyFill="1" applyBorder="1"/>
    <xf numFmtId="5" fontId="3" fillId="15" borderId="11" xfId="1" applyNumberFormat="1" applyFont="1" applyFill="1" applyBorder="1"/>
    <xf numFmtId="3" fontId="3" fillId="15" borderId="16" xfId="0" applyNumberFormat="1" applyFont="1" applyFill="1" applyBorder="1"/>
    <xf numFmtId="165" fontId="3" fillId="15" borderId="11" xfId="1" applyNumberFormat="1" applyFont="1" applyFill="1" applyBorder="1"/>
    <xf numFmtId="165" fontId="3" fillId="15" borderId="0" xfId="1" applyNumberFormat="1" applyFont="1" applyFill="1"/>
    <xf numFmtId="0" fontId="3" fillId="15" borderId="16" xfId="0" applyFont="1" applyFill="1" applyBorder="1"/>
    <xf numFmtId="39" fontId="3" fillId="15" borderId="16" xfId="0" applyNumberFormat="1" applyFont="1" applyFill="1" applyBorder="1"/>
    <xf numFmtId="165" fontId="10" fillId="15" borderId="11" xfId="1" applyNumberFormat="1" applyFont="1" applyFill="1" applyBorder="1"/>
    <xf numFmtId="165" fontId="5" fillId="15" borderId="11" xfId="1" applyNumberFormat="1" applyFont="1" applyFill="1" applyBorder="1"/>
    <xf numFmtId="3" fontId="3" fillId="15" borderId="16" xfId="0" applyNumberFormat="1" applyFont="1" applyFill="1" applyBorder="1" applyAlignment="1">
      <alignment horizontal="right"/>
    </xf>
    <xf numFmtId="3" fontId="3" fillId="15" borderId="16" xfId="0" applyNumberFormat="1" applyFont="1" applyFill="1" applyBorder="1" applyAlignment="1">
      <alignment wrapText="1"/>
    </xf>
    <xf numFmtId="3" fontId="10" fillId="15" borderId="16" xfId="0" applyNumberFormat="1" applyFont="1" applyFill="1" applyBorder="1"/>
    <xf numFmtId="0" fontId="2" fillId="2" borderId="1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44" xfId="0" applyNumberFormat="1" applyFont="1" applyFill="1" applyBorder="1" applyAlignment="1">
      <alignment horizontal="center"/>
    </xf>
    <xf numFmtId="164" fontId="5" fillId="2" borderId="46" xfId="0" applyNumberFormat="1" applyFont="1" applyFill="1" applyBorder="1" applyAlignment="1">
      <alignment horizontal="center"/>
    </xf>
    <xf numFmtId="164" fontId="5" fillId="2" borderId="45" xfId="0" applyNumberFormat="1" applyFont="1" applyFill="1" applyBorder="1" applyAlignment="1">
      <alignment horizontal="center"/>
    </xf>
  </cellXfs>
  <cellStyles count="6">
    <cellStyle name="Comma" xfId="2" builtinId="3"/>
    <cellStyle name="Currency" xfId="1" builtinId="4"/>
    <cellStyle name="Currency 2" xfId="5" xr:uid="{DE9A4816-F96B-4873-A44E-52C44D257F79}"/>
    <cellStyle name="Normal" xfId="0" builtinId="0"/>
    <cellStyle name="Normal 2" xfId="4" xr:uid="{9A871E8F-9281-4A79-A189-DDD473E6D23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54</xdr:col>
      <xdr:colOff>400050</xdr:colOff>
      <xdr:row>11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2F0B218-7C70-40C1-A6EA-416F3887B0F2}"/>
            </a:ext>
          </a:extLst>
        </xdr:cNvPr>
        <xdr:cNvSpPr txBox="1"/>
      </xdr:nvSpPr>
      <xdr:spPr>
        <a:xfrm rot="21088035">
          <a:off x="3000375" y="1638300"/>
          <a:ext cx="609600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5400">
              <a:solidFill>
                <a:srgbClr val="FF0000"/>
              </a:solidFill>
            </a:rPr>
            <a:t>To</a:t>
          </a:r>
          <a:r>
            <a:rPr lang="en-US" sz="5400" baseline="0">
              <a:solidFill>
                <a:srgbClr val="FF0000"/>
              </a:solidFill>
            </a:rPr>
            <a:t> be updated</a:t>
          </a:r>
          <a:endParaRPr lang="en-US" sz="54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219075</xdr:rowOff>
    </xdr:from>
    <xdr:to>
      <xdr:col>7</xdr:col>
      <xdr:colOff>962025</xdr:colOff>
      <xdr:row>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8AC096-39F5-75CB-85D7-D5C69B6FFCC8}"/>
            </a:ext>
          </a:extLst>
        </xdr:cNvPr>
        <xdr:cNvSpPr txBox="1"/>
      </xdr:nvSpPr>
      <xdr:spPr>
        <a:xfrm rot="21088035">
          <a:off x="3200400" y="1362075"/>
          <a:ext cx="609600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5400">
              <a:solidFill>
                <a:srgbClr val="FF0000"/>
              </a:solidFill>
            </a:rPr>
            <a:t>To</a:t>
          </a:r>
          <a:r>
            <a:rPr lang="en-US" sz="5400" baseline="0">
              <a:solidFill>
                <a:srgbClr val="FF0000"/>
              </a:solidFill>
            </a:rPr>
            <a:t> be updated</a:t>
          </a:r>
          <a:endParaRPr lang="en-US" sz="54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adrunner\Documents\Humble%20Noon%20Lions%20Club\SVDG%20Role\Financial\District%202-S2%20Proposed%20Budget%202023-2024%20%2003-5-2023.xlsx" TargetMode="External"/><Relationship Id="rId1" Type="http://schemas.openxmlformats.org/officeDocument/2006/relationships/externalLinkPath" Target="file:///C:\Users\Roadrunner\Documents\Humble%20Noon%20Lions%20Club\SVDG%20Role\Financial\District%202-S2%20Proposed%20Budget%202023-2024%20%2003-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vs History Comparison"/>
      <sheetName val="PDG Chuck's Format"/>
      <sheetName val="Fund Balance Summary 7-1-2022"/>
      <sheetName val="Fund Balance Summary 6-5-2023"/>
      <sheetName val="Admin Budget"/>
      <sheetName val="Conference-Conv-Bob Dowden"/>
      <sheetName val="Charity Budget"/>
      <sheetName val="Member Dues"/>
      <sheetName val="100% Charitable Contrib-Dues"/>
    </sheetNames>
    <sheetDataSet>
      <sheetData sheetId="0">
        <row r="5">
          <cell r="J5">
            <v>1433</v>
          </cell>
          <cell r="L5">
            <v>1503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K21">
            <v>29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illiam Simpson" id="{3F47D2A0-CBBC-4778-9F74-6A9BD9F378D1}" userId="6a3a8f2b7121d1e2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9" dT="2024-05-28T22:37:33.40" personId="{3F47D2A0-CBBC-4778-9F74-6A9BD9F378D1}" id="{92DD3B20-9A97-4365-9F0C-5E6BEFFF8AC4}">
    <text>$1600 sent direct to LCIF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6B2-370B-4F91-8C44-2139D95541E7}">
  <sheetPr>
    <pageSetUpPr fitToPage="1"/>
  </sheetPr>
  <dimension ref="A1:EIQ319"/>
  <sheetViews>
    <sheetView tabSelected="1" zoomScaleNormal="100" workbookViewId="0">
      <pane ySplit="5" topLeftCell="A6" activePane="bottomLeft" state="frozen"/>
      <selection pane="bottomLeft" activeCell="C258" sqref="C258"/>
    </sheetView>
  </sheetViews>
  <sheetFormatPr defaultColWidth="9.140625" defaultRowHeight="18" x14ac:dyDescent="0.25"/>
  <cols>
    <col min="1" max="1" width="69.28515625" style="6" customWidth="1"/>
    <col min="2" max="3" width="34.42578125" style="6" customWidth="1"/>
    <col min="4" max="4" width="22.140625" style="6" customWidth="1"/>
    <col min="5" max="5" width="28.85546875" style="7" hidden="1" customWidth="1"/>
    <col min="6" max="6" width="22.7109375" style="7" hidden="1" customWidth="1"/>
    <col min="7" max="7" width="3.28515625" style="7" hidden="1" customWidth="1"/>
    <col min="8" max="8" width="23.7109375" style="7" hidden="1" customWidth="1"/>
    <col min="9" max="9" width="21" style="7" hidden="1" customWidth="1"/>
    <col min="10" max="10" width="21.7109375" style="7" hidden="1" customWidth="1"/>
    <col min="11" max="11" width="7.140625" style="7" hidden="1" customWidth="1"/>
    <col min="12" max="12" width="21.42578125" style="7" hidden="1" customWidth="1"/>
    <col min="13" max="13" width="22.5703125" style="7" hidden="1" customWidth="1"/>
    <col min="14" max="14" width="19.85546875" style="7" hidden="1" customWidth="1"/>
    <col min="15" max="15" width="18.140625" style="23" hidden="1" customWidth="1"/>
    <col min="16" max="16" width="16.140625" style="9" customWidth="1"/>
    <col min="17" max="17" width="13.140625" style="9" bestFit="1" customWidth="1"/>
    <col min="18" max="16384" width="9.140625" style="9"/>
  </cols>
  <sheetData>
    <row r="1" spans="1:15" s="5" customFormat="1" x14ac:dyDescent="0.25">
      <c r="A1" s="313" t="s">
        <v>612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3"/>
      <c r="N1" s="3"/>
      <c r="O1" s="4"/>
    </row>
    <row r="2" spans="1:15" s="5" customFormat="1" x14ac:dyDescent="0.25">
      <c r="A2" s="1" t="s">
        <v>305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3"/>
      <c r="N2" s="3"/>
      <c r="O2" s="4"/>
    </row>
    <row r="3" spans="1:15" ht="15" customHeight="1" thickBot="1" x14ac:dyDescent="0.3">
      <c r="N3" s="7" t="s">
        <v>0</v>
      </c>
      <c r="O3" s="8">
        <f ca="1">TODAY()</f>
        <v>45490</v>
      </c>
    </row>
    <row r="4" spans="1:15" ht="18.75" thickBot="1" x14ac:dyDescent="0.3">
      <c r="A4" s="364" t="s">
        <v>1</v>
      </c>
      <c r="B4" s="366" t="s">
        <v>304</v>
      </c>
      <c r="C4" s="367"/>
      <c r="D4" s="368"/>
      <c r="E4" s="365" t="s">
        <v>2</v>
      </c>
      <c r="F4" s="365"/>
      <c r="G4" s="10"/>
      <c r="H4" s="11" t="s">
        <v>3</v>
      </c>
      <c r="I4" s="11"/>
      <c r="J4" s="12"/>
      <c r="L4" s="365" t="s">
        <v>4</v>
      </c>
      <c r="M4" s="365"/>
      <c r="N4" s="13"/>
      <c r="O4" s="14"/>
    </row>
    <row r="5" spans="1:15" ht="36.75" thickBot="1" x14ac:dyDescent="0.3">
      <c r="A5" s="364"/>
      <c r="B5" s="244" t="s">
        <v>300</v>
      </c>
      <c r="C5" s="245" t="s">
        <v>301</v>
      </c>
      <c r="D5" s="246" t="s">
        <v>302</v>
      </c>
      <c r="E5" s="15" t="s">
        <v>5</v>
      </c>
      <c r="F5" s="16" t="s">
        <v>6</v>
      </c>
      <c r="G5" s="17"/>
      <c r="H5" s="15" t="s">
        <v>5</v>
      </c>
      <c r="I5" s="15" t="s">
        <v>6</v>
      </c>
      <c r="J5" s="15" t="s">
        <v>7</v>
      </c>
      <c r="L5" s="15" t="s">
        <v>5</v>
      </c>
      <c r="M5" s="15" t="s">
        <v>6</v>
      </c>
      <c r="N5" s="18" t="s">
        <v>8</v>
      </c>
      <c r="O5" s="19" t="s">
        <v>9</v>
      </c>
    </row>
    <row r="6" spans="1:15" ht="15.75" customHeight="1" x14ac:dyDescent="0.25">
      <c r="A6" s="20"/>
      <c r="B6" s="242"/>
      <c r="C6" s="242"/>
      <c r="E6" s="21"/>
      <c r="F6" s="21"/>
      <c r="G6" s="22"/>
      <c r="H6" s="21"/>
      <c r="I6" s="21"/>
      <c r="J6" s="21"/>
      <c r="L6" s="21"/>
      <c r="M6" s="21"/>
      <c r="N6" s="21"/>
    </row>
    <row r="7" spans="1:15" s="28" customFormat="1" x14ac:dyDescent="0.25">
      <c r="A7" s="24" t="s">
        <v>10</v>
      </c>
      <c r="B7" s="243"/>
      <c r="C7" s="243"/>
      <c r="D7" s="243"/>
      <c r="E7" s="25"/>
      <c r="F7" s="25"/>
      <c r="G7" s="26"/>
      <c r="H7" s="27"/>
      <c r="I7" s="27"/>
      <c r="J7" s="27"/>
      <c r="K7" s="7"/>
      <c r="L7" s="27"/>
      <c r="M7" s="27"/>
      <c r="N7" s="27"/>
      <c r="O7" s="23"/>
    </row>
    <row r="8" spans="1:15" x14ac:dyDescent="0.25">
      <c r="A8" s="29" t="s">
        <v>11</v>
      </c>
      <c r="B8" s="248"/>
      <c r="C8" s="248"/>
      <c r="D8" s="248"/>
      <c r="E8" s="30"/>
      <c r="F8" s="30"/>
      <c r="G8" s="31"/>
      <c r="H8" s="32"/>
      <c r="I8" s="32"/>
      <c r="J8" s="33"/>
      <c r="L8" s="32"/>
      <c r="M8" s="32"/>
      <c r="N8" s="30"/>
    </row>
    <row r="9" spans="1:15" x14ac:dyDescent="0.25">
      <c r="A9" s="29" t="s">
        <v>12</v>
      </c>
      <c r="B9" s="248"/>
      <c r="C9" s="248"/>
      <c r="D9" s="248"/>
      <c r="E9" s="30"/>
      <c r="F9" s="30"/>
      <c r="G9" s="31"/>
      <c r="H9" s="32"/>
      <c r="I9" s="32"/>
      <c r="J9" s="34"/>
      <c r="L9" s="32"/>
      <c r="M9" s="32"/>
      <c r="N9" s="32"/>
    </row>
    <row r="10" spans="1:15" x14ac:dyDescent="0.25">
      <c r="A10" s="35" t="s">
        <v>585</v>
      </c>
      <c r="B10" s="247"/>
      <c r="C10" s="247"/>
      <c r="D10" s="247">
        <v>72323</v>
      </c>
      <c r="E10" s="36"/>
      <c r="F10" s="37"/>
      <c r="G10" s="38"/>
      <c r="H10" s="36"/>
      <c r="I10" s="36"/>
      <c r="J10" s="39">
        <v>54628.26</v>
      </c>
      <c r="L10" s="36"/>
      <c r="M10" s="36"/>
      <c r="N10" s="40">
        <f>J90</f>
        <v>66481.200000000012</v>
      </c>
    </row>
    <row r="11" spans="1:15" ht="18.75" thickBot="1" x14ac:dyDescent="0.3">
      <c r="A11" s="309"/>
      <c r="B11" s="247"/>
      <c r="C11" s="247"/>
      <c r="D11" s="247"/>
      <c r="E11" s="41"/>
      <c r="F11" s="42"/>
      <c r="G11" s="43"/>
      <c r="H11" s="41"/>
      <c r="I11" s="41"/>
      <c r="J11" s="44"/>
      <c r="L11" s="41"/>
      <c r="M11" s="41"/>
      <c r="N11" s="44"/>
    </row>
    <row r="12" spans="1:15" ht="18.75" thickTop="1" x14ac:dyDescent="0.25">
      <c r="A12" s="307" t="s">
        <v>574</v>
      </c>
      <c r="B12" s="349">
        <f>'2024-2025 Budget '!R32</f>
        <v>9912</v>
      </c>
      <c r="C12" s="248"/>
      <c r="D12" s="248"/>
      <c r="E12" s="46">
        <v>16478</v>
      </c>
      <c r="F12" s="46"/>
      <c r="G12" s="47"/>
      <c r="H12" s="46">
        <v>15019.48</v>
      </c>
      <c r="I12" s="46"/>
      <c r="J12" s="46"/>
      <c r="K12" s="48"/>
      <c r="L12" s="46">
        <v>15719</v>
      </c>
      <c r="M12" s="46"/>
      <c r="N12" s="46"/>
      <c r="O12" s="48"/>
    </row>
    <row r="13" spans="1:15" x14ac:dyDescent="0.25">
      <c r="A13" s="307" t="s">
        <v>13</v>
      </c>
      <c r="B13" s="350">
        <f>'2024-2025 Budget '!R36</f>
        <v>400</v>
      </c>
      <c r="C13" s="248"/>
      <c r="D13" s="248"/>
      <c r="E13" s="49">
        <v>100</v>
      </c>
      <c r="F13" s="49"/>
      <c r="G13" s="50"/>
      <c r="H13" s="51">
        <v>9.4</v>
      </c>
      <c r="I13" s="49"/>
      <c r="J13" s="49"/>
      <c r="K13" s="48"/>
      <c r="L13" s="49">
        <v>400</v>
      </c>
      <c r="M13" s="49"/>
      <c r="N13" s="49"/>
      <c r="O13" s="48" t="s">
        <v>294</v>
      </c>
    </row>
    <row r="14" spans="1:15" x14ac:dyDescent="0.25">
      <c r="A14" s="307" t="s">
        <v>575</v>
      </c>
      <c r="B14" s="351">
        <f>'2024-2025 Budget '!R37</f>
        <v>3000</v>
      </c>
      <c r="C14" s="248"/>
      <c r="D14" s="248"/>
      <c r="E14" s="49"/>
      <c r="F14" s="49"/>
      <c r="G14" s="53"/>
      <c r="H14" s="51"/>
      <c r="I14" s="49"/>
      <c r="J14" s="49"/>
      <c r="K14" s="48"/>
      <c r="L14" s="49"/>
      <c r="M14" s="49"/>
      <c r="N14" s="55"/>
      <c r="O14" s="48"/>
    </row>
    <row r="15" spans="1:15" x14ac:dyDescent="0.25">
      <c r="A15" s="307" t="s">
        <v>576</v>
      </c>
      <c r="B15" s="351">
        <f>'2024-2025 Budget '!R38</f>
        <v>100</v>
      </c>
      <c r="C15" s="248"/>
      <c r="D15" s="248"/>
      <c r="E15" s="49"/>
      <c r="F15" s="49"/>
      <c r="G15" s="53"/>
      <c r="H15" s="51"/>
      <c r="I15" s="49"/>
      <c r="J15" s="49"/>
      <c r="K15" s="48"/>
      <c r="L15" s="49"/>
      <c r="M15" s="49"/>
      <c r="N15" s="55"/>
      <c r="O15" s="48"/>
    </row>
    <row r="16" spans="1:15" x14ac:dyDescent="0.25">
      <c r="A16" s="307" t="s">
        <v>448</v>
      </c>
      <c r="B16" s="351">
        <f>'2024-2025 Budget '!R40</f>
        <v>500</v>
      </c>
      <c r="C16" s="354"/>
      <c r="D16" s="248"/>
      <c r="E16" s="49"/>
      <c r="F16" s="49"/>
      <c r="G16" s="53"/>
      <c r="H16" s="51"/>
      <c r="I16" s="49"/>
      <c r="J16" s="49"/>
      <c r="K16" s="48"/>
      <c r="L16" s="49"/>
      <c r="M16" s="49"/>
      <c r="N16" s="55"/>
      <c r="O16" s="48"/>
    </row>
    <row r="17" spans="1:15" x14ac:dyDescent="0.25">
      <c r="A17" s="307" t="s">
        <v>578</v>
      </c>
      <c r="B17" s="351">
        <f>'2024-2025 Budget '!R43</f>
        <v>1500</v>
      </c>
      <c r="C17" s="248"/>
      <c r="D17" s="248"/>
      <c r="E17" s="49"/>
      <c r="F17" s="49"/>
      <c r="G17" s="53"/>
      <c r="H17" s="51"/>
      <c r="I17" s="49"/>
      <c r="J17" s="49"/>
      <c r="K17" s="48"/>
      <c r="L17" s="49"/>
      <c r="M17" s="49"/>
      <c r="N17" s="55"/>
      <c r="O17" s="48"/>
    </row>
    <row r="18" spans="1:15" x14ac:dyDescent="0.25">
      <c r="A18" s="307" t="s">
        <v>577</v>
      </c>
      <c r="B18" s="351">
        <f>'2024-2025 Budget '!R34</f>
        <v>1000</v>
      </c>
      <c r="C18" s="248"/>
      <c r="D18" s="248"/>
      <c r="E18" s="49"/>
      <c r="F18" s="49"/>
      <c r="G18" s="53"/>
      <c r="H18" s="51"/>
      <c r="I18" s="49"/>
      <c r="J18" s="49"/>
      <c r="K18" s="48"/>
      <c r="L18" s="49"/>
      <c r="M18" s="49"/>
      <c r="N18" s="55"/>
      <c r="O18" s="48"/>
    </row>
    <row r="19" spans="1:15" x14ac:dyDescent="0.25">
      <c r="A19" s="308" t="s">
        <v>14</v>
      </c>
      <c r="B19" s="352">
        <f>'2024-2025 Budget '!R46</f>
        <v>0</v>
      </c>
      <c r="C19" s="248"/>
      <c r="D19" s="248"/>
      <c r="E19" s="49"/>
      <c r="F19" s="49"/>
      <c r="G19" s="53"/>
      <c r="H19" s="54">
        <f>296.03+1098.79</f>
        <v>1394.82</v>
      </c>
      <c r="I19" s="49"/>
      <c r="J19" s="49"/>
      <c r="K19" s="48"/>
      <c r="L19" s="49"/>
      <c r="M19" s="49"/>
      <c r="N19" s="55"/>
      <c r="O19" s="48"/>
    </row>
    <row r="20" spans="1:15" x14ac:dyDescent="0.25">
      <c r="A20" s="45" t="s">
        <v>15</v>
      </c>
      <c r="B20" s="248"/>
      <c r="C20" s="248"/>
      <c r="D20" s="248"/>
      <c r="E20" s="49"/>
      <c r="F20" s="49"/>
      <c r="G20" s="53"/>
      <c r="H20" s="54"/>
      <c r="I20" s="49"/>
      <c r="J20" s="49"/>
      <c r="K20" s="48"/>
      <c r="L20" s="49"/>
      <c r="M20" s="49"/>
      <c r="N20" s="56"/>
      <c r="O20" s="48"/>
    </row>
    <row r="21" spans="1:15" x14ac:dyDescent="0.25">
      <c r="A21" s="29" t="s">
        <v>16</v>
      </c>
      <c r="B21" s="248">
        <f>'2024-2025 Budget '!R185</f>
        <v>0</v>
      </c>
      <c r="C21" s="353">
        <f>'2024-2025 Budget '!R185</f>
        <v>0</v>
      </c>
      <c r="D21" s="248"/>
      <c r="E21" s="49"/>
      <c r="F21" s="49">
        <v>1500</v>
      </c>
      <c r="G21" s="53"/>
      <c r="H21" s="54"/>
      <c r="I21" s="49">
        <v>1222.8</v>
      </c>
      <c r="J21" s="49"/>
      <c r="K21" s="48"/>
      <c r="L21" s="49"/>
      <c r="M21" s="49">
        <v>1500</v>
      </c>
      <c r="N21" s="57"/>
      <c r="O21" s="48"/>
    </row>
    <row r="22" spans="1:15" x14ac:dyDescent="0.25">
      <c r="A22" s="29" t="s">
        <v>17</v>
      </c>
      <c r="B22" s="248"/>
      <c r="C22" s="354"/>
      <c r="D22" s="248"/>
      <c r="E22" s="49"/>
      <c r="F22" s="49"/>
      <c r="G22" s="53"/>
      <c r="H22" s="54"/>
      <c r="I22" s="49"/>
      <c r="J22" s="49"/>
      <c r="K22" s="48"/>
      <c r="L22" s="49"/>
      <c r="M22" s="49"/>
      <c r="N22" s="58"/>
      <c r="O22" s="48"/>
    </row>
    <row r="23" spans="1:15" x14ac:dyDescent="0.25">
      <c r="A23" s="29" t="s">
        <v>18</v>
      </c>
      <c r="B23" s="248"/>
      <c r="C23" s="354">
        <f>'2024-2025 Budget '!R157</f>
        <v>0</v>
      </c>
      <c r="D23" s="248"/>
      <c r="E23" s="49"/>
      <c r="F23" s="49">
        <v>1500</v>
      </c>
      <c r="G23" s="53"/>
      <c r="H23" s="54"/>
      <c r="I23" s="49">
        <v>0</v>
      </c>
      <c r="J23" s="49"/>
      <c r="K23" s="48"/>
      <c r="L23" s="49"/>
      <c r="M23" s="49">
        <v>0</v>
      </c>
      <c r="N23" s="57"/>
      <c r="O23" s="59"/>
    </row>
    <row r="24" spans="1:15" x14ac:dyDescent="0.25">
      <c r="A24" s="29" t="s">
        <v>19</v>
      </c>
      <c r="B24" s="248"/>
      <c r="C24" s="354">
        <f>'2024-2025 Budget '!R156</f>
        <v>0</v>
      </c>
      <c r="D24" s="248"/>
      <c r="E24" s="49"/>
      <c r="F24" s="49">
        <v>500</v>
      </c>
      <c r="G24" s="53"/>
      <c r="H24" s="54"/>
      <c r="I24" s="49">
        <v>0</v>
      </c>
      <c r="J24" s="49"/>
      <c r="K24" s="48"/>
      <c r="L24" s="49"/>
      <c r="M24" s="49">
        <v>0</v>
      </c>
      <c r="N24" s="57"/>
      <c r="O24" s="59"/>
    </row>
    <row r="25" spans="1:15" x14ac:dyDescent="0.25">
      <c r="A25" s="29" t="s">
        <v>20</v>
      </c>
      <c r="B25" s="248"/>
      <c r="C25" s="354"/>
      <c r="D25" s="248"/>
      <c r="E25" s="49"/>
      <c r="F25" s="49"/>
      <c r="G25" s="53"/>
      <c r="H25" s="54"/>
      <c r="I25" s="49"/>
      <c r="J25" s="49"/>
      <c r="K25" s="48"/>
      <c r="L25" s="49"/>
      <c r="M25" s="49"/>
      <c r="N25" s="57"/>
      <c r="O25" s="59"/>
    </row>
    <row r="26" spans="1:15" x14ac:dyDescent="0.25">
      <c r="A26" s="29" t="s">
        <v>18</v>
      </c>
      <c r="B26" s="248"/>
      <c r="C26" s="355">
        <f>'2024-2025 Budget '!R165</f>
        <v>500</v>
      </c>
      <c r="D26" s="248"/>
      <c r="E26" s="49"/>
      <c r="F26" s="49">
        <v>1500</v>
      </c>
      <c r="G26" s="53"/>
      <c r="H26" s="54"/>
      <c r="I26" s="49">
        <v>0</v>
      </c>
      <c r="J26" s="49"/>
      <c r="K26" s="48"/>
      <c r="L26" s="49"/>
      <c r="M26" s="49">
        <v>500</v>
      </c>
      <c r="N26" s="57"/>
      <c r="O26" s="59"/>
    </row>
    <row r="27" spans="1:15" x14ac:dyDescent="0.25">
      <c r="A27" s="29" t="s">
        <v>21</v>
      </c>
      <c r="B27" s="248"/>
      <c r="C27" s="355">
        <f>'2024-2025 Budget '!R164</f>
        <v>500</v>
      </c>
      <c r="D27" s="248"/>
      <c r="E27" s="49"/>
      <c r="F27" s="49">
        <v>500</v>
      </c>
      <c r="G27" s="53"/>
      <c r="H27" s="54"/>
      <c r="I27" s="49">
        <v>0</v>
      </c>
      <c r="J27" s="49"/>
      <c r="K27" s="48"/>
      <c r="L27" s="49"/>
      <c r="M27" s="49">
        <v>500</v>
      </c>
      <c r="N27" s="46"/>
      <c r="O27" s="59"/>
    </row>
    <row r="28" spans="1:15" x14ac:dyDescent="0.25">
      <c r="A28" s="29" t="s">
        <v>22</v>
      </c>
      <c r="B28" s="248"/>
      <c r="C28" s="355">
        <f>'2024-2025 Budget '!R160</f>
        <v>600</v>
      </c>
      <c r="D28" s="248"/>
      <c r="E28" s="49"/>
      <c r="F28" s="49">
        <v>1000</v>
      </c>
      <c r="G28" s="53"/>
      <c r="H28" s="54"/>
      <c r="I28" s="49">
        <v>0</v>
      </c>
      <c r="J28" s="49"/>
      <c r="K28" s="48"/>
      <c r="L28" s="49"/>
      <c r="M28" s="49">
        <v>500</v>
      </c>
      <c r="N28" s="49"/>
      <c r="O28" s="59"/>
    </row>
    <row r="29" spans="1:15" x14ac:dyDescent="0.25">
      <c r="A29" s="29" t="s">
        <v>23</v>
      </c>
      <c r="B29" s="248"/>
      <c r="C29" s="355">
        <f>'2024-2025 Budget '!R161</f>
        <v>500</v>
      </c>
      <c r="D29" s="248"/>
      <c r="E29" s="49"/>
      <c r="F29" s="49">
        <v>200</v>
      </c>
      <c r="G29" s="53"/>
      <c r="H29" s="54"/>
      <c r="I29" s="49">
        <v>0</v>
      </c>
      <c r="J29" s="49"/>
      <c r="K29" s="48"/>
      <c r="L29" s="49"/>
      <c r="M29" s="49">
        <v>200</v>
      </c>
      <c r="N29" s="49"/>
      <c r="O29" s="59"/>
    </row>
    <row r="30" spans="1:15" x14ac:dyDescent="0.25">
      <c r="A30" s="29" t="s">
        <v>24</v>
      </c>
      <c r="B30" s="248"/>
      <c r="C30" s="355">
        <f>'2024-2025 Budget '!R163</f>
        <v>1500</v>
      </c>
      <c r="D30" s="248"/>
      <c r="E30" s="49"/>
      <c r="F30" s="49">
        <v>1500</v>
      </c>
      <c r="G30" s="53"/>
      <c r="H30" s="54"/>
      <c r="I30" s="49">
        <v>0</v>
      </c>
      <c r="J30" s="49"/>
      <c r="K30" s="48"/>
      <c r="L30" s="49"/>
      <c r="M30" s="49">
        <v>1000</v>
      </c>
      <c r="N30" s="49"/>
      <c r="O30" s="59"/>
    </row>
    <row r="31" spans="1:15" x14ac:dyDescent="0.25">
      <c r="A31" s="29" t="s">
        <v>25</v>
      </c>
      <c r="B31" s="248"/>
      <c r="C31" s="355">
        <f>'2024-2025 Budget '!R162</f>
        <v>100</v>
      </c>
      <c r="D31" s="248"/>
      <c r="E31" s="49"/>
      <c r="F31" s="49">
        <v>100</v>
      </c>
      <c r="G31" s="53"/>
      <c r="H31" s="54"/>
      <c r="I31" s="49">
        <v>0</v>
      </c>
      <c r="J31" s="49"/>
      <c r="K31" s="48"/>
      <c r="L31" s="49"/>
      <c r="M31" s="49">
        <v>100</v>
      </c>
      <c r="N31" s="49"/>
      <c r="O31" s="59"/>
    </row>
    <row r="32" spans="1:15" x14ac:dyDescent="0.25">
      <c r="A32" s="29" t="s">
        <v>26</v>
      </c>
      <c r="B32" s="248"/>
      <c r="C32" s="355"/>
      <c r="D32" s="248"/>
      <c r="E32" s="49"/>
      <c r="F32" s="49"/>
      <c r="G32" s="53"/>
      <c r="H32" s="54"/>
      <c r="I32" s="49"/>
      <c r="J32" s="49"/>
      <c r="K32" s="48"/>
      <c r="L32" s="49"/>
      <c r="M32" s="49"/>
      <c r="N32" s="49"/>
      <c r="O32" s="59"/>
    </row>
    <row r="33" spans="1:15" x14ac:dyDescent="0.25">
      <c r="A33" s="29" t="s">
        <v>18</v>
      </c>
      <c r="B33" s="248"/>
      <c r="C33" s="355">
        <f>'2024-2025 Budget '!R196</f>
        <v>500</v>
      </c>
      <c r="D33" s="248"/>
      <c r="E33" s="49"/>
      <c r="F33" s="49">
        <v>1500</v>
      </c>
      <c r="G33" s="53"/>
      <c r="H33" s="54"/>
      <c r="I33" s="49">
        <v>0</v>
      </c>
      <c r="J33" s="49"/>
      <c r="K33" s="48"/>
      <c r="L33" s="49"/>
      <c r="M33" s="49">
        <v>500</v>
      </c>
      <c r="N33" s="49"/>
      <c r="O33" s="59"/>
    </row>
    <row r="34" spans="1:15" x14ac:dyDescent="0.25">
      <c r="A34" s="29" t="s">
        <v>27</v>
      </c>
      <c r="B34" s="248"/>
      <c r="C34" s="355">
        <f>'2024-2025 Budget '!R191</f>
        <v>500</v>
      </c>
      <c r="D34" s="248"/>
      <c r="E34" s="49"/>
      <c r="F34" s="49">
        <v>750</v>
      </c>
      <c r="G34" s="53"/>
      <c r="H34" s="54"/>
      <c r="I34" s="49">
        <v>0</v>
      </c>
      <c r="J34" s="49"/>
      <c r="K34" s="48"/>
      <c r="L34" s="49"/>
      <c r="M34" s="49">
        <v>500</v>
      </c>
      <c r="N34" s="49"/>
      <c r="O34" s="59"/>
    </row>
    <row r="35" spans="1:15" x14ac:dyDescent="0.25">
      <c r="A35" s="29" t="s">
        <v>21</v>
      </c>
      <c r="B35" s="248"/>
      <c r="C35" s="355">
        <f>'2024-2025 Budget '!R195</f>
        <v>500</v>
      </c>
      <c r="D35" s="248"/>
      <c r="E35" s="49"/>
      <c r="F35" s="49">
        <v>500</v>
      </c>
      <c r="G35" s="53"/>
      <c r="H35" s="54"/>
      <c r="I35" s="49">
        <v>0</v>
      </c>
      <c r="J35" s="49"/>
      <c r="K35" s="48"/>
      <c r="L35" s="49"/>
      <c r="M35" s="49">
        <v>250</v>
      </c>
      <c r="N35" s="49"/>
      <c r="O35" s="59"/>
    </row>
    <row r="36" spans="1:15" x14ac:dyDescent="0.25">
      <c r="A36" s="29" t="s">
        <v>22</v>
      </c>
      <c r="B36" s="248"/>
      <c r="C36" s="355">
        <f>'2024-2025 Budget '!R192</f>
        <v>600</v>
      </c>
      <c r="D36" s="248"/>
      <c r="E36" s="49"/>
      <c r="F36" s="49">
        <v>1000</v>
      </c>
      <c r="G36" s="53"/>
      <c r="H36" s="54"/>
      <c r="I36" s="49">
        <v>0</v>
      </c>
      <c r="J36" s="49"/>
      <c r="K36" s="48"/>
      <c r="L36" s="49"/>
      <c r="M36" s="49">
        <v>250</v>
      </c>
      <c r="N36" s="46"/>
      <c r="O36" s="59"/>
    </row>
    <row r="37" spans="1:15" x14ac:dyDescent="0.25">
      <c r="A37" s="29" t="s">
        <v>23</v>
      </c>
      <c r="B37" s="248"/>
      <c r="C37" s="355">
        <f>'2024-2025 Budget '!R193</f>
        <v>500</v>
      </c>
      <c r="D37" s="248"/>
      <c r="E37" s="49"/>
      <c r="F37" s="49">
        <v>200</v>
      </c>
      <c r="G37" s="53"/>
      <c r="H37" s="54"/>
      <c r="I37" s="49">
        <v>0</v>
      </c>
      <c r="J37" s="49"/>
      <c r="K37" s="48"/>
      <c r="L37" s="49"/>
      <c r="M37" s="49">
        <v>200</v>
      </c>
      <c r="N37" s="46"/>
      <c r="O37" s="59"/>
    </row>
    <row r="38" spans="1:15" x14ac:dyDescent="0.25">
      <c r="A38" s="29" t="s">
        <v>25</v>
      </c>
      <c r="B38" s="248"/>
      <c r="C38" s="355">
        <f>'2024-2025 Budget '!R194</f>
        <v>0</v>
      </c>
      <c r="D38" s="248"/>
      <c r="E38" s="49"/>
      <c r="F38" s="49">
        <v>100</v>
      </c>
      <c r="G38" s="53"/>
      <c r="H38" s="54"/>
      <c r="I38" s="49">
        <v>0</v>
      </c>
      <c r="J38" s="49"/>
      <c r="K38" s="48"/>
      <c r="L38" s="49"/>
      <c r="M38" s="49">
        <v>0</v>
      </c>
      <c r="N38" s="46"/>
      <c r="O38" s="59"/>
    </row>
    <row r="39" spans="1:15" x14ac:dyDescent="0.25">
      <c r="A39" s="29" t="s">
        <v>28</v>
      </c>
      <c r="B39" s="248"/>
      <c r="C39" s="355"/>
      <c r="D39" s="248"/>
      <c r="E39" s="49"/>
      <c r="F39" s="49"/>
      <c r="G39" s="53"/>
      <c r="H39" s="54"/>
      <c r="I39" s="49"/>
      <c r="J39" s="49"/>
      <c r="K39" s="48"/>
      <c r="L39" s="49"/>
      <c r="M39" s="49"/>
      <c r="N39" s="49"/>
      <c r="O39" s="59"/>
    </row>
    <row r="40" spans="1:15" x14ac:dyDescent="0.25">
      <c r="A40" s="29" t="s">
        <v>29</v>
      </c>
      <c r="B40" s="248"/>
      <c r="C40" s="355">
        <f>'2024-2025 Budget '!R153</f>
        <v>500</v>
      </c>
      <c r="D40" s="248"/>
      <c r="E40" s="49"/>
      <c r="F40" s="49">
        <v>500</v>
      </c>
      <c r="G40" s="53"/>
      <c r="H40" s="54"/>
      <c r="I40" s="49">
        <v>0</v>
      </c>
      <c r="J40" s="49"/>
      <c r="K40" s="48"/>
      <c r="L40" s="49"/>
      <c r="M40" s="49">
        <v>500</v>
      </c>
      <c r="N40" s="49"/>
      <c r="O40" s="59"/>
    </row>
    <row r="41" spans="1:15" x14ac:dyDescent="0.25">
      <c r="A41" s="29" t="s">
        <v>30</v>
      </c>
      <c r="B41" s="248"/>
      <c r="C41" s="355">
        <f>'2024-2025 Budget '!R152</f>
        <v>500</v>
      </c>
      <c r="D41" s="248"/>
      <c r="E41" s="49"/>
      <c r="F41" s="49">
        <v>500</v>
      </c>
      <c r="G41" s="53"/>
      <c r="H41" s="54"/>
      <c r="I41" s="49">
        <v>0</v>
      </c>
      <c r="J41" s="49"/>
      <c r="K41" s="48"/>
      <c r="L41" s="49"/>
      <c r="M41" s="49">
        <v>500</v>
      </c>
      <c r="N41" s="49"/>
      <c r="O41" s="59"/>
    </row>
    <row r="42" spans="1:15" x14ac:dyDescent="0.25">
      <c r="A42" s="29" t="s">
        <v>31</v>
      </c>
      <c r="B42" s="248"/>
      <c r="C42" s="355">
        <f>'2024-2025 Budget '!R149</f>
        <v>200</v>
      </c>
      <c r="D42" s="248"/>
      <c r="E42" s="49"/>
      <c r="F42" s="49">
        <v>200</v>
      </c>
      <c r="G42" s="53"/>
      <c r="H42" s="54"/>
      <c r="I42" s="49">
        <v>0</v>
      </c>
      <c r="J42" s="49"/>
      <c r="K42" s="48"/>
      <c r="L42" s="49"/>
      <c r="M42" s="49">
        <v>200</v>
      </c>
      <c r="N42" s="49"/>
      <c r="O42" s="59"/>
    </row>
    <row r="43" spans="1:15" x14ac:dyDescent="0.25">
      <c r="A43" s="29" t="s">
        <v>32</v>
      </c>
      <c r="B43" s="248"/>
      <c r="C43" s="355">
        <f>'2024-2025 Budget '!R150</f>
        <v>0</v>
      </c>
      <c r="D43" s="248"/>
      <c r="E43" s="49"/>
      <c r="F43" s="49">
        <v>200</v>
      </c>
      <c r="G43" s="53"/>
      <c r="H43" s="54"/>
      <c r="I43" s="49">
        <v>0</v>
      </c>
      <c r="J43" s="49"/>
      <c r="K43" s="48"/>
      <c r="L43" s="49"/>
      <c r="M43" s="49">
        <v>0</v>
      </c>
      <c r="N43" s="49"/>
      <c r="O43" s="59"/>
    </row>
    <row r="44" spans="1:15" x14ac:dyDescent="0.25">
      <c r="A44" s="29" t="s">
        <v>33</v>
      </c>
      <c r="B44" s="248"/>
      <c r="C44" s="355">
        <f>'2024-2025 Budget '!R151</f>
        <v>0</v>
      </c>
      <c r="D44" s="248"/>
      <c r="E44" s="49"/>
      <c r="F44" s="49">
        <v>200</v>
      </c>
      <c r="G44" s="53"/>
      <c r="H44" s="54"/>
      <c r="I44" s="49">
        <v>0</v>
      </c>
      <c r="J44" s="49"/>
      <c r="K44" s="48"/>
      <c r="L44" s="49"/>
      <c r="M44" s="49">
        <v>0</v>
      </c>
      <c r="N44" s="49"/>
      <c r="O44" s="59"/>
    </row>
    <row r="45" spans="1:15" x14ac:dyDescent="0.25">
      <c r="A45" s="29" t="s">
        <v>34</v>
      </c>
      <c r="B45" s="248"/>
      <c r="C45" s="355">
        <f>'2024-2025 Budget '!R148</f>
        <v>0</v>
      </c>
      <c r="D45" s="248"/>
      <c r="E45" s="49"/>
      <c r="F45" s="49">
        <v>200</v>
      </c>
      <c r="G45" s="53"/>
      <c r="H45" s="54"/>
      <c r="I45" s="49">
        <v>0</v>
      </c>
      <c r="J45" s="49"/>
      <c r="K45" s="48"/>
      <c r="L45" s="49"/>
      <c r="M45" s="49">
        <v>0</v>
      </c>
      <c r="N45" s="49"/>
      <c r="O45" s="59"/>
    </row>
    <row r="46" spans="1:15" x14ac:dyDescent="0.25">
      <c r="A46" s="29" t="s">
        <v>35</v>
      </c>
      <c r="B46" s="248"/>
      <c r="C46" s="355">
        <f>'2024-2025 Budget '!R147</f>
        <v>0</v>
      </c>
      <c r="D46" s="248"/>
      <c r="E46" s="49"/>
      <c r="F46" s="49">
        <v>200</v>
      </c>
      <c r="G46" s="53"/>
      <c r="H46" s="54"/>
      <c r="I46" s="49">
        <v>0</v>
      </c>
      <c r="J46" s="49"/>
      <c r="K46" s="48"/>
      <c r="L46" s="49"/>
      <c r="M46" s="49">
        <v>0</v>
      </c>
      <c r="N46" s="49"/>
      <c r="O46" s="59"/>
    </row>
    <row r="47" spans="1:15" x14ac:dyDescent="0.25">
      <c r="B47" s="248"/>
      <c r="C47" s="7"/>
      <c r="D47" s="248"/>
    </row>
    <row r="48" spans="1:15" x14ac:dyDescent="0.25">
      <c r="A48" s="29" t="s">
        <v>36</v>
      </c>
      <c r="B48" s="248"/>
      <c r="C48" s="49"/>
      <c r="D48" s="248"/>
      <c r="E48" s="49"/>
      <c r="F48" s="49"/>
      <c r="G48" s="53"/>
      <c r="H48" s="54"/>
      <c r="I48" s="49"/>
      <c r="J48" s="49"/>
      <c r="K48" s="48"/>
      <c r="L48" s="49"/>
      <c r="M48" s="49"/>
      <c r="N48" s="46"/>
      <c r="O48" s="59"/>
    </row>
    <row r="49" spans="1:15" x14ac:dyDescent="0.25">
      <c r="A49" s="29" t="s">
        <v>37</v>
      </c>
      <c r="B49" s="248"/>
      <c r="C49" s="49"/>
      <c r="D49" s="248"/>
      <c r="E49" s="49"/>
      <c r="F49" s="49"/>
      <c r="G49" s="53"/>
      <c r="H49" s="54"/>
      <c r="I49" s="49"/>
      <c r="J49" s="49"/>
      <c r="K49" s="48"/>
      <c r="L49" s="49"/>
      <c r="M49" s="49"/>
      <c r="N49" s="49"/>
      <c r="O49" s="59"/>
    </row>
    <row r="50" spans="1:15" x14ac:dyDescent="0.25">
      <c r="A50" s="29" t="s">
        <v>38</v>
      </c>
      <c r="B50" s="248"/>
      <c r="C50" s="355">
        <f>'2024-2025 Budget '!R169</f>
        <v>500</v>
      </c>
      <c r="D50" s="248"/>
      <c r="E50" s="49"/>
      <c r="F50" s="49">
        <v>250</v>
      </c>
      <c r="G50" s="53"/>
      <c r="H50" s="54"/>
      <c r="I50" s="49">
        <v>0</v>
      </c>
      <c r="J50" s="49"/>
      <c r="K50" s="48"/>
      <c r="L50" s="49"/>
      <c r="M50" s="49">
        <v>500</v>
      </c>
      <c r="N50" s="49"/>
      <c r="O50" s="59"/>
    </row>
    <row r="51" spans="1:15" x14ac:dyDescent="0.25">
      <c r="B51" s="248"/>
      <c r="C51" s="356"/>
      <c r="D51" s="248"/>
      <c r="E51" s="48"/>
      <c r="F51" s="48"/>
      <c r="G51" s="48"/>
      <c r="H51" s="54"/>
      <c r="I51" s="48"/>
      <c r="J51" s="48"/>
      <c r="K51" s="48"/>
      <c r="L51" s="48"/>
      <c r="M51" s="48"/>
      <c r="N51" s="48"/>
      <c r="O51" s="48"/>
    </row>
    <row r="52" spans="1:15" x14ac:dyDescent="0.25">
      <c r="A52" s="29" t="s">
        <v>39</v>
      </c>
      <c r="B52" s="248"/>
      <c r="C52" s="355"/>
      <c r="D52" s="248"/>
      <c r="E52" s="49"/>
      <c r="F52" s="49"/>
      <c r="G52" s="53"/>
      <c r="H52" s="54"/>
      <c r="I52" s="49"/>
      <c r="J52" s="49"/>
      <c r="K52" s="48"/>
      <c r="L52" s="49"/>
      <c r="M52" s="49"/>
      <c r="N52" s="49"/>
      <c r="O52" s="59"/>
    </row>
    <row r="53" spans="1:15" x14ac:dyDescent="0.25">
      <c r="A53" s="29" t="s">
        <v>40</v>
      </c>
      <c r="B53" s="248"/>
      <c r="C53" s="355">
        <f>'2024-2025 Budget '!R182</f>
        <v>2500</v>
      </c>
      <c r="D53" s="248"/>
      <c r="E53" s="49"/>
      <c r="F53" s="49">
        <v>500</v>
      </c>
      <c r="G53" s="53"/>
      <c r="H53" s="54"/>
      <c r="I53" s="49">
        <v>0</v>
      </c>
      <c r="J53" s="49"/>
      <c r="K53" s="48"/>
      <c r="L53" s="49"/>
      <c r="M53" s="49">
        <v>250</v>
      </c>
      <c r="N53" s="49"/>
      <c r="O53" s="59"/>
    </row>
    <row r="54" spans="1:15" x14ac:dyDescent="0.25">
      <c r="A54" s="29" t="s">
        <v>41</v>
      </c>
      <c r="B54" s="248"/>
      <c r="C54" s="355"/>
      <c r="D54" s="248"/>
      <c r="E54" s="49"/>
      <c r="F54" s="49"/>
      <c r="G54" s="53"/>
      <c r="H54" s="54"/>
      <c r="I54" s="49"/>
      <c r="J54" s="49"/>
      <c r="K54" s="48"/>
      <c r="L54" s="49"/>
      <c r="M54" s="49"/>
      <c r="N54" s="46"/>
      <c r="O54" s="59"/>
    </row>
    <row r="55" spans="1:15" x14ac:dyDescent="0.25">
      <c r="A55" s="29" t="s">
        <v>42</v>
      </c>
      <c r="B55" s="248"/>
      <c r="C55" s="355">
        <f>'2024-2025 Budget '!R127</f>
        <v>4000</v>
      </c>
      <c r="D55" s="248"/>
      <c r="E55" s="49"/>
      <c r="F55" s="49">
        <v>1000</v>
      </c>
      <c r="G55" s="53"/>
      <c r="H55" s="54"/>
      <c r="I55" s="49">
        <v>0</v>
      </c>
      <c r="J55" s="49"/>
      <c r="K55" s="48"/>
      <c r="L55" s="49"/>
      <c r="M55" s="61">
        <v>1000</v>
      </c>
      <c r="N55" s="46"/>
      <c r="O55" s="48" t="s">
        <v>295</v>
      </c>
    </row>
    <row r="56" spans="1:15" x14ac:dyDescent="0.25">
      <c r="A56" s="29" t="s">
        <v>43</v>
      </c>
      <c r="B56" s="248"/>
      <c r="C56" s="355">
        <f>'2024-2025 Budget '!R128</f>
        <v>25</v>
      </c>
      <c r="D56" s="248"/>
      <c r="E56" s="49"/>
      <c r="F56" s="49">
        <v>50</v>
      </c>
      <c r="G56" s="53"/>
      <c r="H56" s="54"/>
      <c r="I56" s="49">
        <v>0</v>
      </c>
      <c r="J56" s="49"/>
      <c r="K56" s="48"/>
      <c r="L56" s="49"/>
      <c r="M56" s="49">
        <v>25</v>
      </c>
      <c r="N56" s="49"/>
      <c r="O56" s="48"/>
    </row>
    <row r="57" spans="1:15" x14ac:dyDescent="0.25">
      <c r="A57" s="29" t="s">
        <v>44</v>
      </c>
      <c r="B57" s="248"/>
      <c r="C57" s="355">
        <f>'2024-2025 Budget '!R129</f>
        <v>500</v>
      </c>
      <c r="D57" s="248"/>
      <c r="E57" s="49"/>
      <c r="F57" s="49">
        <v>800</v>
      </c>
      <c r="G57" s="53"/>
      <c r="H57" s="54"/>
      <c r="I57" s="49">
        <v>4</v>
      </c>
      <c r="J57" s="49"/>
      <c r="K57" s="48"/>
      <c r="L57" s="49"/>
      <c r="M57" s="49">
        <v>500</v>
      </c>
      <c r="N57" s="49"/>
      <c r="O57" s="226" t="s">
        <v>244</v>
      </c>
    </row>
    <row r="58" spans="1:15" x14ac:dyDescent="0.25">
      <c r="A58" s="29" t="s">
        <v>45</v>
      </c>
      <c r="B58" s="248"/>
      <c r="C58" s="355">
        <f>'2024-2025 Budget '!R130</f>
        <v>0</v>
      </c>
      <c r="D58" s="248"/>
      <c r="E58" s="49"/>
      <c r="F58" s="49">
        <v>800</v>
      </c>
      <c r="G58" s="53"/>
      <c r="H58" s="54"/>
      <c r="I58" s="49">
        <v>60</v>
      </c>
      <c r="J58" s="49"/>
      <c r="K58" s="48"/>
      <c r="L58" s="49"/>
      <c r="M58" s="49">
        <v>500</v>
      </c>
      <c r="N58" s="55"/>
      <c r="O58" s="48"/>
    </row>
    <row r="59" spans="1:15" x14ac:dyDescent="0.25">
      <c r="A59" s="29" t="s">
        <v>46</v>
      </c>
      <c r="B59" s="248"/>
      <c r="C59" s="355">
        <f>'2024-2025 Budget '!R131</f>
        <v>100</v>
      </c>
      <c r="D59" s="248"/>
      <c r="E59" s="49"/>
      <c r="F59" s="49">
        <v>75</v>
      </c>
      <c r="G59" s="53"/>
      <c r="H59" s="54"/>
      <c r="I59" s="49">
        <v>0</v>
      </c>
      <c r="J59" s="49"/>
      <c r="K59" s="48"/>
      <c r="L59" s="49"/>
      <c r="M59" s="49">
        <v>100</v>
      </c>
      <c r="N59" s="55"/>
      <c r="O59" s="48"/>
    </row>
    <row r="60" spans="1:15" customFormat="1" x14ac:dyDescent="0.25">
      <c r="A60" s="29" t="s">
        <v>47</v>
      </c>
      <c r="B60" s="248"/>
      <c r="C60" s="355">
        <f>'2024-2025 Budget '!R137</f>
        <v>250</v>
      </c>
      <c r="D60" s="248"/>
      <c r="E60" s="49"/>
      <c r="F60" s="49">
        <v>250</v>
      </c>
      <c r="G60" s="53"/>
      <c r="H60" s="54"/>
      <c r="I60" s="49">
        <v>114.87</v>
      </c>
      <c r="J60" s="49"/>
      <c r="K60" s="48"/>
      <c r="L60" s="49"/>
      <c r="M60" s="49">
        <v>250</v>
      </c>
      <c r="N60" s="56"/>
      <c r="O60" s="48"/>
    </row>
    <row r="61" spans="1:15" customFormat="1" x14ac:dyDescent="0.25">
      <c r="A61" s="29" t="s">
        <v>48</v>
      </c>
      <c r="B61" s="54"/>
      <c r="C61" s="355">
        <f>'2024-2025 Budget '!R134</f>
        <v>1000</v>
      </c>
      <c r="D61" s="248"/>
      <c r="E61" s="49">
        <v>1000</v>
      </c>
      <c r="F61" s="49">
        <v>1000</v>
      </c>
      <c r="G61" s="53"/>
      <c r="H61" s="54">
        <v>1000</v>
      </c>
      <c r="I61" s="49">
        <v>24.99</v>
      </c>
      <c r="J61" s="49"/>
      <c r="K61" s="48"/>
      <c r="L61" s="49">
        <v>1000</v>
      </c>
      <c r="M61" s="49">
        <v>1000</v>
      </c>
      <c r="N61" s="57"/>
      <c r="O61" s="48"/>
    </row>
    <row r="62" spans="1:15" customFormat="1" x14ac:dyDescent="0.25">
      <c r="A62" s="29" t="s">
        <v>49</v>
      </c>
      <c r="B62" s="54"/>
      <c r="C62" s="355">
        <f>'2024-2025 Budget '!R143</f>
        <v>1584</v>
      </c>
      <c r="D62" s="248"/>
      <c r="E62" s="49"/>
      <c r="F62" s="49">
        <v>1584</v>
      </c>
      <c r="G62" s="49"/>
      <c r="H62" s="54"/>
      <c r="I62" s="49">
        <v>1000</v>
      </c>
      <c r="J62" s="49"/>
      <c r="K62" s="48"/>
      <c r="L62" s="49"/>
      <c r="M62" s="61">
        <v>1584</v>
      </c>
      <c r="N62" s="57"/>
      <c r="O62" s="48"/>
    </row>
    <row r="63" spans="1:15" customFormat="1" x14ac:dyDescent="0.25">
      <c r="A63" s="29" t="s">
        <v>50</v>
      </c>
      <c r="B63" s="54"/>
      <c r="C63" s="355">
        <f>'2024-2025 Budget '!R139</f>
        <v>100</v>
      </c>
      <c r="D63" s="248"/>
      <c r="E63" s="49"/>
      <c r="F63" s="49">
        <v>100</v>
      </c>
      <c r="G63" s="49"/>
      <c r="H63" s="54"/>
      <c r="I63" s="49">
        <v>1605</v>
      </c>
      <c r="J63" s="49"/>
      <c r="K63" s="48"/>
      <c r="L63" s="49"/>
      <c r="M63" s="49">
        <v>100</v>
      </c>
      <c r="N63" s="46"/>
      <c r="O63" s="48"/>
    </row>
    <row r="64" spans="1:15" customFormat="1" x14ac:dyDescent="0.25">
      <c r="A64" s="29" t="s">
        <v>51</v>
      </c>
      <c r="B64" s="54"/>
      <c r="C64" s="355">
        <f>'2024-2025 Budget '!R142</f>
        <v>0</v>
      </c>
      <c r="D64" s="248"/>
      <c r="E64" s="49"/>
      <c r="F64" s="49">
        <v>0</v>
      </c>
      <c r="G64" s="53"/>
      <c r="H64" s="54"/>
      <c r="I64" s="49">
        <v>0</v>
      </c>
      <c r="J64" s="49"/>
      <c r="K64" s="48"/>
      <c r="L64" s="49"/>
      <c r="M64" s="61">
        <v>1775</v>
      </c>
      <c r="N64" s="46"/>
      <c r="O64" s="48" t="s">
        <v>52</v>
      </c>
    </row>
    <row r="65" spans="1:16" customFormat="1" x14ac:dyDescent="0.25">
      <c r="A65" s="29" t="s">
        <v>53</v>
      </c>
      <c r="B65" s="54"/>
      <c r="C65" s="355">
        <f>'2024-2025 Budget '!R135</f>
        <v>200</v>
      </c>
      <c r="D65" s="248"/>
      <c r="E65" s="49"/>
      <c r="F65" s="49">
        <v>200</v>
      </c>
      <c r="G65" s="53"/>
      <c r="H65" s="54"/>
      <c r="I65" s="49">
        <v>0</v>
      </c>
      <c r="J65" s="49"/>
      <c r="K65" s="48"/>
      <c r="L65" s="49"/>
      <c r="M65" s="49">
        <v>200</v>
      </c>
      <c r="N65" s="49"/>
      <c r="O65" s="48"/>
    </row>
    <row r="66" spans="1:16" customFormat="1" x14ac:dyDescent="0.25">
      <c r="A66" s="29" t="s">
        <v>54</v>
      </c>
      <c r="B66" s="54"/>
      <c r="C66" s="355">
        <f>'2024-2025 Budget '!R140</f>
        <v>100</v>
      </c>
      <c r="D66" s="248"/>
      <c r="E66" s="49"/>
      <c r="F66" s="49">
        <v>100</v>
      </c>
      <c r="G66" s="53"/>
      <c r="H66" s="54"/>
      <c r="I66" s="49">
        <v>111.86</v>
      </c>
      <c r="J66" s="49"/>
      <c r="K66" s="48"/>
      <c r="L66" s="49"/>
      <c r="M66" s="49">
        <v>100</v>
      </c>
      <c r="N66" s="49"/>
      <c r="O66" s="48"/>
    </row>
    <row r="67" spans="1:16" customFormat="1" x14ac:dyDescent="0.25">
      <c r="A67" s="62" t="s">
        <v>55</v>
      </c>
      <c r="B67" s="54"/>
      <c r="C67" s="355">
        <f>'2024-2025 Budget '!R141</f>
        <v>100</v>
      </c>
      <c r="D67" s="248"/>
      <c r="E67" s="55"/>
      <c r="F67" s="49">
        <v>100</v>
      </c>
      <c r="G67" s="53"/>
      <c r="H67" s="54"/>
      <c r="I67" s="49">
        <v>0</v>
      </c>
      <c r="J67" s="55"/>
      <c r="K67" s="48"/>
      <c r="L67" s="55"/>
      <c r="M67" s="49">
        <v>100</v>
      </c>
      <c r="N67" s="55"/>
      <c r="O67" s="48"/>
    </row>
    <row r="68" spans="1:16" customFormat="1" ht="18.75" x14ac:dyDescent="0.3">
      <c r="A68" s="29" t="s">
        <v>56</v>
      </c>
      <c r="B68" s="54"/>
      <c r="C68" s="355">
        <f>'2024-2025 Budget '!R144</f>
        <v>0</v>
      </c>
      <c r="D68" s="248"/>
      <c r="E68" s="49"/>
      <c r="F68" s="49">
        <v>250</v>
      </c>
      <c r="G68" s="53"/>
      <c r="H68" s="54"/>
      <c r="I68" s="49">
        <v>0</v>
      </c>
      <c r="J68" s="49"/>
      <c r="K68" s="48"/>
      <c r="L68" s="49"/>
      <c r="M68" s="61">
        <v>250</v>
      </c>
      <c r="N68" s="61"/>
      <c r="O68" s="63" t="s">
        <v>57</v>
      </c>
      <c r="P68" s="163" t="s">
        <v>296</v>
      </c>
    </row>
    <row r="69" spans="1:16" customFormat="1" x14ac:dyDescent="0.25">
      <c r="A69" s="29" t="s">
        <v>58</v>
      </c>
      <c r="B69" s="54"/>
      <c r="C69" s="355">
        <f>'2024-2025 Budget '!R132</f>
        <v>1250</v>
      </c>
      <c r="D69" s="248"/>
      <c r="E69" s="49"/>
      <c r="F69" s="49">
        <v>1250</v>
      </c>
      <c r="G69" s="53"/>
      <c r="H69" s="54"/>
      <c r="I69" s="49">
        <v>0</v>
      </c>
      <c r="J69" s="49"/>
      <c r="K69" s="48"/>
      <c r="L69" s="49"/>
      <c r="M69" s="49">
        <v>1250</v>
      </c>
      <c r="N69" s="49"/>
      <c r="O69" s="48"/>
    </row>
    <row r="70" spans="1:16" customFormat="1" x14ac:dyDescent="0.25">
      <c r="A70" s="29" t="s">
        <v>59</v>
      </c>
      <c r="B70" s="54"/>
      <c r="C70" s="350">
        <f>'2024-2025 Budget '!R136</f>
        <v>0</v>
      </c>
      <c r="D70" s="248"/>
      <c r="E70" s="49"/>
      <c r="F70" s="49">
        <v>500</v>
      </c>
      <c r="G70" s="53"/>
      <c r="H70" s="54"/>
      <c r="I70" s="49">
        <v>1250</v>
      </c>
      <c r="J70" s="49"/>
      <c r="K70" s="48"/>
      <c r="L70" s="49"/>
      <c r="M70" s="49">
        <v>250</v>
      </c>
      <c r="N70" s="49"/>
      <c r="O70" s="48"/>
    </row>
    <row r="71" spans="1:16" s="261" customFormat="1" x14ac:dyDescent="0.25">
      <c r="A71" s="29" t="s">
        <v>60</v>
      </c>
      <c r="B71" s="307"/>
      <c r="C71" s="357"/>
      <c r="D71" s="29"/>
      <c r="E71" s="29">
        <v>2000</v>
      </c>
      <c r="F71" s="29"/>
      <c r="G71" s="29"/>
      <c r="H71" s="29">
        <v>0</v>
      </c>
      <c r="I71" s="29">
        <v>0</v>
      </c>
      <c r="J71" s="29"/>
      <c r="K71" s="29"/>
      <c r="L71" s="29">
        <v>3200</v>
      </c>
      <c r="M71" s="29"/>
      <c r="N71" s="29"/>
      <c r="O71" s="260" t="s">
        <v>297</v>
      </c>
    </row>
    <row r="72" spans="1:16" s="261" customFormat="1" x14ac:dyDescent="0.25">
      <c r="A72" s="29" t="s">
        <v>61</v>
      </c>
      <c r="B72" s="307"/>
      <c r="C72" s="358">
        <f>'2024-2025 Budget '!R174</f>
        <v>0</v>
      </c>
      <c r="D72" s="29"/>
      <c r="E72" s="29"/>
      <c r="F72" s="29">
        <v>0</v>
      </c>
      <c r="G72" s="29"/>
      <c r="H72" s="29"/>
      <c r="I72" s="29">
        <v>0</v>
      </c>
      <c r="J72" s="29"/>
      <c r="K72" s="29"/>
      <c r="L72" s="29"/>
      <c r="M72" s="29">
        <v>500</v>
      </c>
      <c r="N72" s="29"/>
      <c r="O72" s="260"/>
    </row>
    <row r="73" spans="1:16" s="262" customFormat="1" x14ac:dyDescent="0.25">
      <c r="A73" s="29" t="s">
        <v>62</v>
      </c>
      <c r="B73" s="307"/>
      <c r="C73" s="358">
        <f>'2024-2025 Budget '!R179</f>
        <v>0</v>
      </c>
      <c r="D73" s="29"/>
      <c r="E73" s="29"/>
      <c r="F73" s="29">
        <v>0</v>
      </c>
      <c r="G73" s="29"/>
      <c r="H73" s="29"/>
      <c r="I73" s="29">
        <v>0</v>
      </c>
      <c r="J73" s="29"/>
      <c r="K73" s="29"/>
      <c r="L73" s="29"/>
      <c r="M73" s="29">
        <v>200</v>
      </c>
      <c r="N73" s="29"/>
      <c r="O73" s="260"/>
    </row>
    <row r="74" spans="1:16" s="262" customFormat="1" x14ac:dyDescent="0.25">
      <c r="A74" s="29" t="s">
        <v>63</v>
      </c>
      <c r="B74" s="307"/>
      <c r="C74" s="358">
        <f>'2024-2025 Budget '!R177</f>
        <v>1000</v>
      </c>
      <c r="D74" s="29"/>
      <c r="E74" s="29"/>
      <c r="F74" s="29">
        <v>0</v>
      </c>
      <c r="G74" s="29"/>
      <c r="H74" s="29"/>
      <c r="I74" s="29">
        <v>0</v>
      </c>
      <c r="J74" s="29"/>
      <c r="K74" s="29"/>
      <c r="L74" s="29"/>
      <c r="M74" s="29">
        <v>1000</v>
      </c>
      <c r="N74" s="29"/>
      <c r="O74" s="260"/>
    </row>
    <row r="75" spans="1:16" s="262" customFormat="1" x14ac:dyDescent="0.25">
      <c r="A75" s="29" t="s">
        <v>64</v>
      </c>
      <c r="B75" s="307"/>
      <c r="C75" s="358">
        <f>'2024-2025 Budget '!R178</f>
        <v>1000</v>
      </c>
      <c r="D75" s="29"/>
      <c r="E75" s="29"/>
      <c r="F75" s="29">
        <v>0</v>
      </c>
      <c r="G75" s="29"/>
      <c r="H75" s="29"/>
      <c r="I75" s="29">
        <v>0</v>
      </c>
      <c r="J75" s="29"/>
      <c r="K75" s="29"/>
      <c r="L75" s="29"/>
      <c r="M75" s="29">
        <v>1000</v>
      </c>
      <c r="N75" s="29"/>
      <c r="O75" s="260"/>
    </row>
    <row r="76" spans="1:16" s="262" customFormat="1" x14ac:dyDescent="0.25">
      <c r="A76" s="29" t="s">
        <v>65</v>
      </c>
      <c r="B76" s="307"/>
      <c r="C76" s="358">
        <f>'2024-2025 Budget '!R175</f>
        <v>0</v>
      </c>
      <c r="D76" s="29"/>
      <c r="E76" s="29"/>
      <c r="F76" s="29">
        <v>500</v>
      </c>
      <c r="G76" s="29"/>
      <c r="H76" s="29"/>
      <c r="I76" s="29">
        <v>0</v>
      </c>
      <c r="J76" s="29"/>
      <c r="K76" s="29"/>
      <c r="L76" s="29"/>
      <c r="M76" s="29">
        <v>500</v>
      </c>
      <c r="N76" s="29"/>
      <c r="O76" s="260"/>
    </row>
    <row r="77" spans="1:16" s="262" customFormat="1" x14ac:dyDescent="0.25">
      <c r="A77" s="29" t="s">
        <v>66</v>
      </c>
      <c r="B77" s="307"/>
      <c r="C77" s="358">
        <f>'2024-2025 Budget '!R176</f>
        <v>500</v>
      </c>
      <c r="D77" s="29"/>
      <c r="E77" s="29"/>
      <c r="F77" s="29">
        <v>750</v>
      </c>
      <c r="G77" s="29"/>
      <c r="H77" s="29"/>
      <c r="I77" s="29"/>
      <c r="J77" s="29"/>
      <c r="K77" s="29"/>
      <c r="L77" s="29"/>
      <c r="M77" s="29"/>
      <c r="N77" s="29"/>
      <c r="O77" s="260"/>
    </row>
    <row r="78" spans="1:16" s="262" customFormat="1" x14ac:dyDescent="0.25">
      <c r="A78" s="29" t="s">
        <v>67</v>
      </c>
      <c r="B78" s="307"/>
      <c r="C78" s="307"/>
      <c r="D78" s="29"/>
      <c r="E78" s="29"/>
      <c r="F78" s="29">
        <v>600</v>
      </c>
      <c r="G78" s="29"/>
      <c r="H78" s="29"/>
      <c r="I78" s="29"/>
      <c r="J78" s="29"/>
      <c r="K78" s="29"/>
      <c r="L78" s="29"/>
      <c r="M78" s="29"/>
      <c r="N78" s="29"/>
      <c r="O78" s="260"/>
    </row>
    <row r="79" spans="1:16" s="262" customFormat="1" x14ac:dyDescent="0.25">
      <c r="A79" s="29" t="s">
        <v>68</v>
      </c>
      <c r="B79" s="307"/>
      <c r="C79" s="307">
        <v>0</v>
      </c>
      <c r="D79" s="29"/>
      <c r="E79" s="29"/>
      <c r="F79" s="29">
        <v>666.66666666666652</v>
      </c>
      <c r="G79" s="29"/>
      <c r="H79" s="29"/>
      <c r="I79" s="29">
        <v>0</v>
      </c>
      <c r="J79" s="29"/>
      <c r="K79" s="29"/>
      <c r="L79" s="29"/>
      <c r="M79" s="29">
        <v>800</v>
      </c>
      <c r="N79" s="29"/>
      <c r="O79" s="260"/>
    </row>
    <row r="80" spans="1:16" s="185" customFormat="1" x14ac:dyDescent="0.25">
      <c r="A80" s="263" t="s">
        <v>69</v>
      </c>
      <c r="B80" s="265"/>
      <c r="C80" s="122"/>
      <c r="D80" s="249"/>
      <c r="E80" s="107"/>
      <c r="F80" s="107"/>
      <c r="G80" s="264"/>
      <c r="H80" s="265"/>
      <c r="I80" s="107"/>
      <c r="J80" s="107"/>
      <c r="K80" s="81"/>
      <c r="L80" s="107"/>
      <c r="M80" s="107"/>
      <c r="N80" s="107"/>
      <c r="O80" s="81"/>
    </row>
    <row r="81" spans="1:17" x14ac:dyDescent="0.25">
      <c r="A81" s="29" t="s">
        <v>70</v>
      </c>
      <c r="B81" s="54"/>
      <c r="C81" s="359">
        <f>'2024-2025 Budget '!R200</f>
        <v>250</v>
      </c>
      <c r="D81" s="248"/>
      <c r="E81" s="49"/>
      <c r="F81" s="64">
        <v>250</v>
      </c>
      <c r="G81" s="53"/>
      <c r="H81" s="54"/>
      <c r="I81" s="49">
        <v>177.24</v>
      </c>
      <c r="J81" s="49"/>
      <c r="K81" s="48"/>
      <c r="L81" s="49"/>
      <c r="M81" s="64">
        <v>250</v>
      </c>
      <c r="N81" s="49"/>
      <c r="O81" s="48"/>
    </row>
    <row r="82" spans="1:17" x14ac:dyDescent="0.25">
      <c r="A82" s="29" t="s">
        <v>71</v>
      </c>
      <c r="B82" s="54"/>
      <c r="C82" s="359">
        <f>'2024-2025 Budget '!R202</f>
        <v>500</v>
      </c>
      <c r="D82" s="248"/>
      <c r="E82" s="49"/>
      <c r="F82" s="64">
        <v>500</v>
      </c>
      <c r="G82" s="53"/>
      <c r="H82" s="65"/>
      <c r="I82" s="49">
        <v>0</v>
      </c>
      <c r="J82" s="49"/>
      <c r="K82" s="48"/>
      <c r="L82" s="49"/>
      <c r="M82" s="64">
        <v>500</v>
      </c>
      <c r="N82" s="49"/>
      <c r="O82" s="48"/>
    </row>
    <row r="83" spans="1:17" customFormat="1" x14ac:dyDescent="0.25">
      <c r="A83" s="29" t="s">
        <v>72</v>
      </c>
      <c r="B83" s="54"/>
      <c r="C83" s="355">
        <f>'2024-2025 Budget '!R188</f>
        <v>0</v>
      </c>
      <c r="D83" s="248"/>
      <c r="E83" s="49"/>
      <c r="F83" s="49">
        <v>500</v>
      </c>
      <c r="G83" s="53"/>
      <c r="H83" s="66"/>
      <c r="I83" s="49">
        <v>0</v>
      </c>
      <c r="J83" s="49"/>
      <c r="K83" s="48"/>
      <c r="L83" s="49"/>
      <c r="M83" s="49">
        <v>1000</v>
      </c>
      <c r="N83" s="49"/>
      <c r="O83" s="48"/>
    </row>
    <row r="84" spans="1:17" x14ac:dyDescent="0.25">
      <c r="A84" s="29" t="s">
        <v>73</v>
      </c>
      <c r="B84" s="54"/>
      <c r="C84" s="355">
        <f>'2024-2025 Budget '!R198</f>
        <v>0</v>
      </c>
      <c r="D84" s="248"/>
      <c r="E84" s="49"/>
      <c r="F84" s="49">
        <v>750</v>
      </c>
      <c r="G84" s="53"/>
      <c r="H84" s="66"/>
      <c r="I84" s="49">
        <v>0</v>
      </c>
      <c r="J84" s="49"/>
      <c r="K84" s="48"/>
      <c r="L84" s="49"/>
      <c r="M84" s="49">
        <v>0</v>
      </c>
      <c r="N84" s="49"/>
      <c r="O84" s="48"/>
    </row>
    <row r="85" spans="1:17" ht="18.75" x14ac:dyDescent="0.3">
      <c r="A85" s="29" t="s">
        <v>74</v>
      </c>
      <c r="B85" s="54"/>
      <c r="C85" s="360">
        <f>'2024-2025 Budget '!R133</f>
        <v>0</v>
      </c>
      <c r="D85" s="248"/>
      <c r="E85" s="49"/>
      <c r="F85" s="49">
        <v>0</v>
      </c>
      <c r="G85" s="53"/>
      <c r="H85" s="66"/>
      <c r="I85" s="49">
        <v>0</v>
      </c>
      <c r="J85" s="49"/>
      <c r="K85" s="48"/>
      <c r="L85" s="49"/>
      <c r="M85" s="67">
        <v>2000</v>
      </c>
      <c r="N85" s="67"/>
      <c r="O85" s="63" t="s">
        <v>57</v>
      </c>
      <c r="P85" s="163" t="s">
        <v>296</v>
      </c>
    </row>
    <row r="86" spans="1:17" x14ac:dyDescent="0.25">
      <c r="A86" s="29" t="s">
        <v>75</v>
      </c>
      <c r="B86" s="54"/>
      <c r="C86" s="355">
        <f>'2024-2025 Budget '!R187</f>
        <v>200</v>
      </c>
      <c r="D86" s="248"/>
      <c r="E86" s="49"/>
      <c r="F86" s="49">
        <v>0</v>
      </c>
      <c r="G86" s="53"/>
      <c r="H86" s="66"/>
      <c r="I86" s="49">
        <v>0</v>
      </c>
      <c r="J86" s="49"/>
      <c r="K86" s="48"/>
      <c r="L86" s="49"/>
      <c r="M86" s="49">
        <v>0</v>
      </c>
      <c r="N86" s="49"/>
      <c r="O86" s="48"/>
    </row>
    <row r="87" spans="1:17" customFormat="1" x14ac:dyDescent="0.25">
      <c r="A87" s="29" t="s">
        <v>76</v>
      </c>
      <c r="B87" s="54"/>
      <c r="C87" s="355">
        <f>'2024-2025 Budget '!R138</f>
        <v>100</v>
      </c>
      <c r="D87" s="248"/>
      <c r="E87" s="49"/>
      <c r="F87" s="49">
        <v>200</v>
      </c>
      <c r="G87" s="53"/>
      <c r="H87" s="66"/>
      <c r="I87" s="49">
        <v>0</v>
      </c>
      <c r="J87" s="49"/>
      <c r="K87" s="48"/>
      <c r="L87" s="49"/>
      <c r="M87" s="49">
        <v>0</v>
      </c>
      <c r="N87" s="49"/>
      <c r="O87" s="48"/>
    </row>
    <row r="88" spans="1:17" customFormat="1" x14ac:dyDescent="0.25">
      <c r="A88" s="62" t="s">
        <v>14</v>
      </c>
      <c r="B88" s="54"/>
      <c r="C88" s="350">
        <f>'2024-2025 Budget '!R189</f>
        <v>100</v>
      </c>
      <c r="D88" s="248"/>
      <c r="E88" s="55"/>
      <c r="F88" s="55">
        <v>500</v>
      </c>
      <c r="G88" s="68"/>
      <c r="H88" s="69"/>
      <c r="I88" s="55">
        <v>0</v>
      </c>
      <c r="J88" s="55"/>
      <c r="K88" s="48"/>
      <c r="L88" s="55"/>
      <c r="M88" s="55">
        <v>500</v>
      </c>
      <c r="N88" s="55"/>
      <c r="O88" s="48"/>
    </row>
    <row r="89" spans="1:17" customFormat="1" ht="18.75" thickBot="1" x14ac:dyDescent="0.3">
      <c r="A89" s="62"/>
      <c r="B89" s="54"/>
      <c r="C89" s="55"/>
      <c r="D89" s="248"/>
      <c r="E89" s="55"/>
      <c r="F89" s="55"/>
      <c r="G89" s="70"/>
      <c r="H89" s="51"/>
      <c r="I89" s="55"/>
      <c r="J89" s="55"/>
      <c r="K89" s="48"/>
      <c r="L89" s="55"/>
      <c r="M89" s="55"/>
      <c r="N89" s="55"/>
      <c r="O89" s="71"/>
    </row>
    <row r="90" spans="1:17" s="75" customFormat="1" ht="18.75" thickTop="1" x14ac:dyDescent="0.25">
      <c r="A90" s="72" t="s">
        <v>77</v>
      </c>
      <c r="B90" s="315">
        <f>B12+B13+B14+B15+B16+B17+B18+B19</f>
        <v>16412</v>
      </c>
      <c r="C90" s="314">
        <f>SUM(C8:C88)</f>
        <v>23359</v>
      </c>
      <c r="D90" s="250">
        <f>B90-C90</f>
        <v>-6947</v>
      </c>
      <c r="E90" s="73">
        <f>SUM(E12:E88)</f>
        <v>19578</v>
      </c>
      <c r="F90" s="73">
        <f>SUM(F12:F88)</f>
        <v>28375.666666666668</v>
      </c>
      <c r="G90" s="73">
        <f>SUM(G12:G88)</f>
        <v>0</v>
      </c>
      <c r="H90" s="73">
        <f>SUM(H12:H88)</f>
        <v>17423.7</v>
      </c>
      <c r="I90" s="73">
        <f>SUM(I12:I88)</f>
        <v>5570.7599999999993</v>
      </c>
      <c r="J90" s="73">
        <f>J10+H90-I90</f>
        <v>66481.200000000012</v>
      </c>
      <c r="K90" s="73"/>
      <c r="L90" s="73">
        <f>SUM(L12:L87)</f>
        <v>20319</v>
      </c>
      <c r="M90" s="73">
        <f>SUM(M12:M88)</f>
        <v>25184</v>
      </c>
      <c r="N90" s="73">
        <f>J90+L90-M90</f>
        <v>61616.200000000012</v>
      </c>
      <c r="O90" s="74">
        <f>L90-M90</f>
        <v>-4865</v>
      </c>
      <c r="Q90" s="76"/>
    </row>
    <row r="91" spans="1:17" s="75" customFormat="1" ht="18.75" thickBot="1" x14ac:dyDescent="0.3">
      <c r="A91" s="329" t="s">
        <v>584</v>
      </c>
      <c r="B91" s="330"/>
      <c r="C91" s="330"/>
      <c r="D91" s="330">
        <f>D10+D90</f>
        <v>65376</v>
      </c>
      <c r="E91" s="77"/>
      <c r="F91" s="78"/>
      <c r="G91" s="79"/>
      <c r="H91" s="80"/>
      <c r="I91" s="78" t="s">
        <v>206</v>
      </c>
      <c r="J91" s="77"/>
      <c r="K91" s="81"/>
      <c r="L91" s="82"/>
      <c r="M91" s="78" t="s">
        <v>78</v>
      </c>
      <c r="N91" s="77"/>
      <c r="O91" s="81"/>
    </row>
    <row r="92" spans="1:17" customFormat="1" ht="6.75" customHeight="1" x14ac:dyDescent="0.25">
      <c r="A92" s="6"/>
      <c r="B92" s="248"/>
      <c r="C92" s="248"/>
      <c r="D92" s="248"/>
      <c r="E92" s="48"/>
      <c r="F92" s="48"/>
      <c r="G92" s="83"/>
      <c r="H92" s="48"/>
      <c r="I92" s="48"/>
      <c r="J92" s="48"/>
      <c r="K92" s="48"/>
      <c r="L92" s="48"/>
      <c r="M92" s="48"/>
      <c r="N92" s="48"/>
      <c r="O92" s="48"/>
    </row>
    <row r="93" spans="1:17" s="28" customFormat="1" x14ac:dyDescent="0.25">
      <c r="A93" s="225" t="s">
        <v>79</v>
      </c>
      <c r="B93" s="251"/>
      <c r="C93" s="251"/>
      <c r="D93" s="251"/>
      <c r="E93" s="84"/>
      <c r="F93" s="84"/>
      <c r="G93" s="85"/>
      <c r="H93" s="84"/>
      <c r="I93" s="84"/>
      <c r="J93" s="84"/>
      <c r="K93" s="48"/>
      <c r="L93" s="84"/>
      <c r="M93" s="84"/>
      <c r="N93" s="84"/>
      <c r="O93" s="48"/>
    </row>
    <row r="94" spans="1:17" customFormat="1" x14ac:dyDescent="0.25">
      <c r="A94" s="35" t="s">
        <v>586</v>
      </c>
      <c r="B94" s="247"/>
      <c r="C94" s="247"/>
      <c r="D94" s="247">
        <v>14915</v>
      </c>
      <c r="E94" s="86"/>
      <c r="F94" s="86"/>
      <c r="G94" s="87"/>
      <c r="H94" s="86"/>
      <c r="I94" s="86"/>
      <c r="J94" s="86">
        <v>14914.96</v>
      </c>
      <c r="K94" s="48"/>
      <c r="L94" s="86"/>
      <c r="M94" s="86"/>
      <c r="N94" s="86"/>
      <c r="O94" s="48"/>
    </row>
    <row r="95" spans="1:17" customFormat="1" x14ac:dyDescent="0.25">
      <c r="A95" s="88" t="s">
        <v>80</v>
      </c>
      <c r="B95" s="354">
        <f>'2024-2025 Budget '!R49</f>
        <v>5664</v>
      </c>
      <c r="C95" s="248"/>
      <c r="D95" s="248"/>
      <c r="E95" s="56"/>
      <c r="F95" s="56"/>
      <c r="G95" s="89"/>
      <c r="H95" s="56"/>
      <c r="I95" s="56"/>
      <c r="J95" s="56"/>
      <c r="K95" s="58"/>
      <c r="L95" s="56"/>
      <c r="M95" s="241"/>
      <c r="N95" s="241"/>
      <c r="O95" s="48" t="s">
        <v>81</v>
      </c>
    </row>
    <row r="96" spans="1:17" customFormat="1" x14ac:dyDescent="0.25">
      <c r="A96" s="6" t="s">
        <v>82</v>
      </c>
      <c r="B96" s="248"/>
      <c r="C96" s="248"/>
      <c r="D96" s="248"/>
      <c r="E96" s="48"/>
      <c r="F96" s="48"/>
      <c r="G96" s="83"/>
      <c r="H96" s="48"/>
      <c r="I96" s="48"/>
      <c r="J96" s="48"/>
      <c r="K96" s="48"/>
      <c r="L96" s="48"/>
      <c r="M96" s="90"/>
      <c r="N96" s="90"/>
      <c r="O96" s="48"/>
    </row>
    <row r="97" spans="1:3631" customFormat="1" x14ac:dyDescent="0.25">
      <c r="A97" s="62" t="s">
        <v>83</v>
      </c>
      <c r="B97" s="248"/>
      <c r="C97" s="248"/>
      <c r="D97" s="248"/>
      <c r="E97" s="55"/>
      <c r="F97" s="55"/>
      <c r="G97" s="70"/>
      <c r="H97" s="55"/>
      <c r="I97" s="55"/>
      <c r="J97" s="55"/>
      <c r="K97" s="48"/>
      <c r="L97" s="55"/>
      <c r="M97" s="91"/>
      <c r="N97" s="91"/>
      <c r="O97" s="48"/>
    </row>
    <row r="98" spans="1:3631" customFormat="1" x14ac:dyDescent="0.25">
      <c r="A98" s="62" t="s">
        <v>84</v>
      </c>
      <c r="B98" s="248"/>
      <c r="C98" s="248"/>
      <c r="D98" s="248"/>
      <c r="E98" s="55"/>
      <c r="F98" s="55"/>
      <c r="G98" s="70"/>
      <c r="H98" s="55"/>
      <c r="I98" s="55"/>
      <c r="J98" s="55"/>
      <c r="K98" s="48"/>
      <c r="L98" s="55"/>
      <c r="M98" s="91"/>
      <c r="N98" s="91"/>
      <c r="O98" s="48"/>
    </row>
    <row r="99" spans="1:3631" customFormat="1" ht="18.75" thickBot="1" x14ac:dyDescent="0.3">
      <c r="A99" s="62"/>
      <c r="B99" s="248"/>
      <c r="C99" s="248"/>
      <c r="D99" s="248"/>
      <c r="E99" s="55"/>
      <c r="F99" s="55"/>
      <c r="G99" s="70"/>
      <c r="H99" s="55"/>
      <c r="I99" s="55"/>
      <c r="J99" s="55"/>
      <c r="K99" s="48"/>
      <c r="L99" s="55"/>
      <c r="M99" s="91"/>
      <c r="N99" s="91"/>
      <c r="O99" s="48"/>
    </row>
    <row r="100" spans="1:3631" s="94" customFormat="1" ht="19.5" thickTop="1" thickBot="1" x14ac:dyDescent="0.3">
      <c r="A100" s="92" t="s">
        <v>85</v>
      </c>
      <c r="B100" s="318">
        <f>SUM(B95:B99)</f>
        <v>5664</v>
      </c>
      <c r="C100" s="318">
        <f>SUM(C95:C99)</f>
        <v>0</v>
      </c>
      <c r="D100" s="318">
        <f>B100-C100</f>
        <v>5664</v>
      </c>
      <c r="E100" s="93">
        <f>SUM(E95:E99)</f>
        <v>0</v>
      </c>
      <c r="F100" s="93">
        <f t="shared" ref="F100:I100" si="0">SUM(F95:F99)</f>
        <v>0</v>
      </c>
      <c r="G100" s="93">
        <f t="shared" si="0"/>
        <v>0</v>
      </c>
      <c r="H100" s="93">
        <f t="shared" si="0"/>
        <v>0</v>
      </c>
      <c r="I100" s="93">
        <f t="shared" si="0"/>
        <v>0</v>
      </c>
      <c r="J100" s="93">
        <f>J94+H100-I100</f>
        <v>14914.96</v>
      </c>
      <c r="K100" s="93">
        <v>0</v>
      </c>
      <c r="L100" s="93">
        <f>SUM(L95:L99)</f>
        <v>0</v>
      </c>
      <c r="M100" s="93">
        <f>SUM(M95:M99)</f>
        <v>0</v>
      </c>
      <c r="N100" s="93">
        <f>J100+L100-M100</f>
        <v>14914.96</v>
      </c>
      <c r="O100" s="74">
        <f>L100-M100</f>
        <v>0</v>
      </c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5"/>
      <c r="EE100" s="75"/>
      <c r="EF100" s="75"/>
      <c r="EG100" s="75"/>
      <c r="EH100" s="75"/>
      <c r="EI100" s="75"/>
      <c r="EJ100" s="75"/>
      <c r="EK100" s="75"/>
      <c r="EL100" s="75"/>
      <c r="EM100" s="75"/>
      <c r="EN100" s="75"/>
      <c r="EO100" s="75"/>
      <c r="EP100" s="75"/>
      <c r="EQ100" s="75"/>
      <c r="ER100" s="75"/>
      <c r="ES100" s="75"/>
      <c r="ET100" s="75"/>
      <c r="EU100" s="75"/>
      <c r="EV100" s="75"/>
      <c r="EW100" s="75"/>
      <c r="EX100" s="75"/>
      <c r="EY100" s="75"/>
      <c r="EZ100" s="75"/>
      <c r="FA100" s="75"/>
      <c r="FB100" s="75"/>
      <c r="FC100" s="75"/>
      <c r="FD100" s="75"/>
      <c r="FE100" s="75"/>
      <c r="FF100" s="75"/>
      <c r="FG100" s="75"/>
      <c r="FH100" s="75"/>
      <c r="FI100" s="75"/>
      <c r="FJ100" s="75"/>
      <c r="FK100" s="75"/>
      <c r="FL100" s="75"/>
      <c r="FM100" s="75"/>
      <c r="FN100" s="75"/>
      <c r="FO100" s="75"/>
      <c r="FP100" s="75"/>
      <c r="FQ100" s="75"/>
      <c r="FR100" s="75"/>
      <c r="FS100" s="75"/>
      <c r="FT100" s="75"/>
      <c r="FU100" s="75"/>
      <c r="FV100" s="75"/>
      <c r="FW100" s="75"/>
      <c r="FX100" s="75"/>
      <c r="FY100" s="75"/>
      <c r="FZ100" s="75"/>
      <c r="GA100" s="75"/>
      <c r="GB100" s="75"/>
      <c r="GC100" s="75"/>
      <c r="GD100" s="75"/>
      <c r="GE100" s="75"/>
      <c r="GF100" s="75"/>
      <c r="GG100" s="75"/>
      <c r="GH100" s="75"/>
      <c r="GI100" s="75"/>
      <c r="GJ100" s="75"/>
      <c r="GK100" s="75"/>
      <c r="GL100" s="75"/>
      <c r="GM100" s="75"/>
      <c r="GN100" s="75"/>
      <c r="GO100" s="75"/>
      <c r="GP100" s="75"/>
      <c r="GQ100" s="75"/>
      <c r="GR100" s="75"/>
      <c r="GS100" s="75"/>
      <c r="GT100" s="75"/>
      <c r="GU100" s="75"/>
      <c r="GV100" s="75"/>
      <c r="GW100" s="75"/>
      <c r="GX100" s="75"/>
      <c r="GY100" s="75"/>
      <c r="GZ100" s="75"/>
      <c r="HA100" s="75"/>
      <c r="HB100" s="75"/>
      <c r="HC100" s="75"/>
      <c r="HD100" s="75"/>
      <c r="HE100" s="75"/>
      <c r="HF100" s="75"/>
      <c r="HG100" s="75"/>
      <c r="HH100" s="75"/>
      <c r="HI100" s="75"/>
      <c r="HJ100" s="75"/>
      <c r="HK100" s="75"/>
      <c r="HL100" s="75"/>
      <c r="HM100" s="75"/>
      <c r="HN100" s="75"/>
      <c r="HO100" s="75"/>
      <c r="HP100" s="75"/>
      <c r="HQ100" s="75"/>
      <c r="HR100" s="75"/>
      <c r="HS100" s="75"/>
      <c r="HT100" s="75"/>
      <c r="HU100" s="75"/>
      <c r="HV100" s="75"/>
      <c r="HW100" s="75"/>
      <c r="HX100" s="75"/>
      <c r="HY100" s="75"/>
      <c r="HZ100" s="75"/>
      <c r="IA100" s="75"/>
      <c r="IB100" s="75"/>
      <c r="IC100" s="75"/>
      <c r="ID100" s="75"/>
      <c r="IE100" s="75"/>
      <c r="IF100" s="75"/>
      <c r="IG100" s="75"/>
      <c r="IH100" s="75"/>
      <c r="II100" s="75"/>
      <c r="IJ100" s="75"/>
      <c r="IK100" s="75"/>
      <c r="IL100" s="75"/>
      <c r="IM100" s="75"/>
      <c r="IN100" s="75"/>
      <c r="IO100" s="75"/>
      <c r="IP100" s="75"/>
      <c r="IQ100" s="75"/>
      <c r="IR100" s="75"/>
      <c r="IS100" s="75"/>
      <c r="IT100" s="75"/>
      <c r="IU100" s="75"/>
      <c r="IV100" s="75"/>
      <c r="IW100" s="75"/>
      <c r="IX100" s="75"/>
      <c r="IY100" s="75"/>
      <c r="IZ100" s="75"/>
      <c r="JA100" s="75"/>
      <c r="JB100" s="75"/>
      <c r="JC100" s="75"/>
      <c r="JD100" s="75"/>
      <c r="JE100" s="75"/>
      <c r="JF100" s="75"/>
      <c r="JG100" s="75"/>
      <c r="JH100" s="75"/>
      <c r="JI100" s="75"/>
      <c r="JJ100" s="75"/>
      <c r="JK100" s="75"/>
      <c r="JL100" s="75"/>
      <c r="JM100" s="75"/>
      <c r="JN100" s="75"/>
      <c r="JO100" s="75"/>
      <c r="JP100" s="75"/>
      <c r="JQ100" s="75"/>
      <c r="JR100" s="75"/>
      <c r="JS100" s="75"/>
      <c r="JT100" s="75"/>
      <c r="JU100" s="75"/>
      <c r="JV100" s="75"/>
      <c r="JW100" s="75"/>
      <c r="JX100" s="75"/>
      <c r="JY100" s="75"/>
      <c r="JZ100" s="75"/>
      <c r="KA100" s="75"/>
      <c r="KB100" s="75"/>
      <c r="KC100" s="75"/>
      <c r="KD100" s="75"/>
      <c r="KE100" s="75"/>
      <c r="KF100" s="75"/>
      <c r="KG100" s="75"/>
      <c r="KH100" s="75"/>
      <c r="KI100" s="75"/>
      <c r="KJ100" s="75"/>
      <c r="KK100" s="75"/>
      <c r="KL100" s="75"/>
      <c r="KM100" s="75"/>
      <c r="KN100" s="75"/>
      <c r="KO100" s="75"/>
      <c r="KP100" s="75"/>
      <c r="KQ100" s="75"/>
      <c r="KR100" s="75"/>
      <c r="KS100" s="75"/>
      <c r="KT100" s="75"/>
      <c r="KU100" s="75"/>
      <c r="KV100" s="75"/>
      <c r="KW100" s="75"/>
      <c r="KX100" s="75"/>
      <c r="KY100" s="75"/>
      <c r="KZ100" s="75"/>
      <c r="LA100" s="75"/>
      <c r="LB100" s="75"/>
      <c r="LC100" s="75"/>
      <c r="LD100" s="75"/>
      <c r="LE100" s="75"/>
      <c r="LF100" s="75"/>
      <c r="LG100" s="75"/>
      <c r="LH100" s="75"/>
      <c r="LI100" s="75"/>
      <c r="LJ100" s="75"/>
      <c r="LK100" s="75"/>
      <c r="LL100" s="75"/>
      <c r="LM100" s="75"/>
      <c r="LN100" s="75"/>
      <c r="LO100" s="75"/>
      <c r="LP100" s="75"/>
      <c r="LQ100" s="75"/>
      <c r="LR100" s="75"/>
      <c r="LS100" s="75"/>
      <c r="LT100" s="75"/>
      <c r="LU100" s="75"/>
      <c r="LV100" s="75"/>
      <c r="LW100" s="75"/>
      <c r="LX100" s="75"/>
      <c r="LY100" s="75"/>
      <c r="LZ100" s="75"/>
      <c r="MA100" s="75"/>
      <c r="MB100" s="75"/>
      <c r="MC100" s="75"/>
      <c r="MD100" s="75"/>
      <c r="ME100" s="75"/>
      <c r="MF100" s="75"/>
      <c r="MG100" s="75"/>
      <c r="MH100" s="75"/>
      <c r="MI100" s="75"/>
      <c r="MJ100" s="75"/>
      <c r="MK100" s="75"/>
      <c r="ML100" s="75"/>
      <c r="MM100" s="75"/>
      <c r="MN100" s="75"/>
      <c r="MO100" s="75"/>
      <c r="MP100" s="75"/>
      <c r="MQ100" s="75"/>
      <c r="MR100" s="75"/>
      <c r="MS100" s="75"/>
      <c r="MT100" s="75"/>
      <c r="MU100" s="75"/>
      <c r="MV100" s="75"/>
      <c r="MW100" s="75"/>
      <c r="MX100" s="75"/>
      <c r="MY100" s="75"/>
      <c r="MZ100" s="75"/>
      <c r="NA100" s="75"/>
      <c r="NB100" s="75"/>
      <c r="NC100" s="75"/>
      <c r="ND100" s="75"/>
      <c r="NE100" s="75"/>
      <c r="NF100" s="75"/>
      <c r="NG100" s="75"/>
      <c r="NH100" s="75"/>
      <c r="NI100" s="75"/>
      <c r="NJ100" s="75"/>
      <c r="NK100" s="75"/>
      <c r="NL100" s="75"/>
      <c r="NM100" s="75"/>
      <c r="NN100" s="75"/>
      <c r="NO100" s="75"/>
      <c r="NP100" s="75"/>
      <c r="NQ100" s="75"/>
      <c r="NR100" s="75"/>
      <c r="NS100" s="75"/>
      <c r="NT100" s="75"/>
      <c r="NU100" s="75"/>
      <c r="NV100" s="75"/>
      <c r="NW100" s="75"/>
      <c r="NX100" s="75"/>
      <c r="NY100" s="75"/>
      <c r="NZ100" s="75"/>
      <c r="OA100" s="75"/>
      <c r="OB100" s="75"/>
      <c r="OC100" s="75"/>
      <c r="OD100" s="75"/>
      <c r="OE100" s="75"/>
      <c r="OF100" s="75"/>
      <c r="OG100" s="75"/>
      <c r="OH100" s="75"/>
      <c r="OI100" s="75"/>
      <c r="OJ100" s="75"/>
      <c r="OK100" s="75"/>
      <c r="OL100" s="75"/>
      <c r="OM100" s="75"/>
      <c r="ON100" s="75"/>
      <c r="OO100" s="75"/>
      <c r="OP100" s="75"/>
      <c r="OQ100" s="75"/>
      <c r="OR100" s="75"/>
      <c r="OS100" s="75"/>
      <c r="OT100" s="75"/>
      <c r="OU100" s="75"/>
      <c r="OV100" s="75"/>
      <c r="OW100" s="75"/>
      <c r="OX100" s="75"/>
      <c r="OY100" s="75"/>
      <c r="OZ100" s="75"/>
      <c r="PA100" s="75"/>
      <c r="PB100" s="75"/>
      <c r="PC100" s="75"/>
      <c r="PD100" s="75"/>
      <c r="PE100" s="75"/>
      <c r="PF100" s="75"/>
      <c r="PG100" s="75"/>
      <c r="PH100" s="75"/>
      <c r="PI100" s="75"/>
      <c r="PJ100" s="75"/>
      <c r="PK100" s="75"/>
      <c r="PL100" s="75"/>
      <c r="PM100" s="75"/>
      <c r="PN100" s="75"/>
      <c r="PO100" s="75"/>
      <c r="PP100" s="75"/>
      <c r="PQ100" s="75"/>
      <c r="PR100" s="75"/>
      <c r="PS100" s="75"/>
      <c r="PT100" s="75"/>
      <c r="PU100" s="75"/>
      <c r="PV100" s="75"/>
      <c r="PW100" s="75"/>
      <c r="PX100" s="75"/>
      <c r="PY100" s="75"/>
      <c r="PZ100" s="75"/>
      <c r="QA100" s="75"/>
      <c r="QB100" s="75"/>
      <c r="QC100" s="75"/>
      <c r="QD100" s="75"/>
      <c r="QE100" s="75"/>
      <c r="QF100" s="75"/>
      <c r="QG100" s="75"/>
      <c r="QH100" s="75"/>
      <c r="QI100" s="75"/>
      <c r="QJ100" s="75"/>
      <c r="QK100" s="75"/>
      <c r="QL100" s="75"/>
      <c r="QM100" s="75"/>
      <c r="QN100" s="75"/>
      <c r="QO100" s="75"/>
      <c r="QP100" s="75"/>
      <c r="QQ100" s="75"/>
      <c r="QR100" s="75"/>
      <c r="QS100" s="75"/>
      <c r="QT100" s="75"/>
      <c r="QU100" s="75"/>
      <c r="QV100" s="75"/>
      <c r="QW100" s="75"/>
      <c r="QX100" s="75"/>
      <c r="QY100" s="75"/>
      <c r="QZ100" s="75"/>
      <c r="RA100" s="75"/>
      <c r="RB100" s="75"/>
      <c r="RC100" s="75"/>
      <c r="RD100" s="75"/>
      <c r="RE100" s="75"/>
      <c r="RF100" s="75"/>
      <c r="RG100" s="75"/>
      <c r="RH100" s="75"/>
      <c r="RI100" s="75"/>
      <c r="RJ100" s="75"/>
      <c r="RK100" s="75"/>
      <c r="RL100" s="75"/>
      <c r="RM100" s="75"/>
      <c r="RN100" s="75"/>
      <c r="RO100" s="75"/>
      <c r="RP100" s="75"/>
      <c r="RQ100" s="75"/>
      <c r="RR100" s="75"/>
      <c r="RS100" s="75"/>
      <c r="RT100" s="75"/>
      <c r="RU100" s="75"/>
      <c r="RV100" s="75"/>
      <c r="RW100" s="75"/>
      <c r="RX100" s="75"/>
      <c r="RY100" s="75"/>
      <c r="RZ100" s="75"/>
      <c r="SA100" s="75"/>
      <c r="SB100" s="75"/>
      <c r="SC100" s="75"/>
      <c r="SD100" s="75"/>
      <c r="SE100" s="75"/>
      <c r="SF100" s="75"/>
      <c r="SG100" s="75"/>
      <c r="SH100" s="75"/>
      <c r="SI100" s="75"/>
      <c r="SJ100" s="75"/>
      <c r="SK100" s="75"/>
      <c r="SL100" s="75"/>
      <c r="SM100" s="75"/>
      <c r="SN100" s="75"/>
      <c r="SO100" s="75"/>
      <c r="SP100" s="75"/>
      <c r="SQ100" s="75"/>
      <c r="SR100" s="75"/>
      <c r="SS100" s="75"/>
      <c r="ST100" s="75"/>
      <c r="SU100" s="75"/>
      <c r="SV100" s="75"/>
      <c r="SW100" s="75"/>
      <c r="SX100" s="75"/>
      <c r="SY100" s="75"/>
      <c r="SZ100" s="75"/>
      <c r="TA100" s="75"/>
      <c r="TB100" s="75"/>
      <c r="TC100" s="75"/>
      <c r="TD100" s="75"/>
      <c r="TE100" s="75"/>
      <c r="TF100" s="75"/>
      <c r="TG100" s="75"/>
      <c r="TH100" s="75"/>
      <c r="TI100" s="75"/>
      <c r="TJ100" s="75"/>
      <c r="TK100" s="75"/>
      <c r="TL100" s="75"/>
      <c r="TM100" s="75"/>
      <c r="TN100" s="75"/>
      <c r="TO100" s="75"/>
      <c r="TP100" s="75"/>
      <c r="TQ100" s="75"/>
      <c r="TR100" s="75"/>
      <c r="TS100" s="75"/>
      <c r="TT100" s="75"/>
      <c r="TU100" s="75"/>
      <c r="TV100" s="75"/>
      <c r="TW100" s="75"/>
      <c r="TX100" s="75"/>
      <c r="TY100" s="75"/>
      <c r="TZ100" s="75"/>
      <c r="UA100" s="75"/>
      <c r="UB100" s="75"/>
      <c r="UC100" s="75"/>
      <c r="UD100" s="75"/>
      <c r="UE100" s="75"/>
      <c r="UF100" s="75"/>
      <c r="UG100" s="75"/>
      <c r="UH100" s="75"/>
      <c r="UI100" s="75"/>
      <c r="UJ100" s="75"/>
      <c r="UK100" s="75"/>
      <c r="UL100" s="75"/>
      <c r="UM100" s="75"/>
      <c r="UN100" s="75"/>
      <c r="UO100" s="75"/>
      <c r="UP100" s="75"/>
      <c r="UQ100" s="75"/>
      <c r="UR100" s="75"/>
      <c r="US100" s="75"/>
      <c r="UT100" s="75"/>
      <c r="UU100" s="75"/>
      <c r="UV100" s="75"/>
      <c r="UW100" s="75"/>
      <c r="UX100" s="75"/>
      <c r="UY100" s="75"/>
      <c r="UZ100" s="75"/>
      <c r="VA100" s="75"/>
      <c r="VB100" s="75"/>
      <c r="VC100" s="75"/>
      <c r="VD100" s="75"/>
      <c r="VE100" s="75"/>
      <c r="VF100" s="75"/>
      <c r="VG100" s="75"/>
      <c r="VH100" s="75"/>
      <c r="VI100" s="75"/>
      <c r="VJ100" s="75"/>
      <c r="VK100" s="75"/>
      <c r="VL100" s="75"/>
      <c r="VM100" s="75"/>
      <c r="VN100" s="75"/>
      <c r="VO100" s="75"/>
      <c r="VP100" s="75"/>
      <c r="VQ100" s="75"/>
      <c r="VR100" s="75"/>
      <c r="VS100" s="75"/>
      <c r="VT100" s="75"/>
      <c r="VU100" s="75"/>
      <c r="VV100" s="75"/>
      <c r="VW100" s="75"/>
      <c r="VX100" s="75"/>
      <c r="VY100" s="75"/>
      <c r="VZ100" s="75"/>
      <c r="WA100" s="75"/>
      <c r="WB100" s="75"/>
      <c r="WC100" s="75"/>
      <c r="WD100" s="75"/>
      <c r="WE100" s="75"/>
      <c r="WF100" s="75"/>
      <c r="WG100" s="75"/>
      <c r="WH100" s="75"/>
      <c r="WI100" s="75"/>
      <c r="WJ100" s="75"/>
      <c r="WK100" s="75"/>
      <c r="WL100" s="75"/>
      <c r="WM100" s="75"/>
      <c r="WN100" s="75"/>
      <c r="WO100" s="75"/>
      <c r="WP100" s="75"/>
      <c r="WQ100" s="75"/>
      <c r="WR100" s="75"/>
      <c r="WS100" s="75"/>
      <c r="WT100" s="75"/>
      <c r="WU100" s="75"/>
      <c r="WV100" s="75"/>
      <c r="WW100" s="75"/>
      <c r="WX100" s="75"/>
      <c r="WY100" s="75"/>
      <c r="WZ100" s="75"/>
      <c r="XA100" s="75"/>
      <c r="XB100" s="75"/>
      <c r="XC100" s="75"/>
      <c r="XD100" s="75"/>
      <c r="XE100" s="75"/>
      <c r="XF100" s="75"/>
      <c r="XG100" s="75"/>
      <c r="XH100" s="75"/>
      <c r="XI100" s="75"/>
      <c r="XJ100" s="75"/>
      <c r="XK100" s="75"/>
      <c r="XL100" s="75"/>
      <c r="XM100" s="75"/>
      <c r="XN100" s="75"/>
      <c r="XO100" s="75"/>
      <c r="XP100" s="75"/>
      <c r="XQ100" s="75"/>
      <c r="XR100" s="75"/>
      <c r="XS100" s="75"/>
      <c r="XT100" s="75"/>
      <c r="XU100" s="75"/>
      <c r="XV100" s="75"/>
      <c r="XW100" s="75"/>
      <c r="XX100" s="75"/>
      <c r="XY100" s="75"/>
      <c r="XZ100" s="75"/>
      <c r="YA100" s="75"/>
      <c r="YB100" s="75"/>
      <c r="YC100" s="75"/>
      <c r="YD100" s="75"/>
      <c r="YE100" s="75"/>
      <c r="YF100" s="75"/>
      <c r="YG100" s="75"/>
      <c r="YH100" s="75"/>
      <c r="YI100" s="75"/>
      <c r="YJ100" s="75"/>
      <c r="YK100" s="75"/>
      <c r="YL100" s="75"/>
      <c r="YM100" s="75"/>
      <c r="YN100" s="75"/>
      <c r="YO100" s="75"/>
      <c r="YP100" s="75"/>
      <c r="YQ100" s="75"/>
      <c r="YR100" s="75"/>
      <c r="YS100" s="75"/>
      <c r="YT100" s="75"/>
      <c r="YU100" s="75"/>
      <c r="YV100" s="75"/>
      <c r="YW100" s="75"/>
      <c r="YX100" s="75"/>
      <c r="YY100" s="75"/>
      <c r="YZ100" s="75"/>
      <c r="ZA100" s="75"/>
      <c r="ZB100" s="75"/>
      <c r="ZC100" s="75"/>
      <c r="ZD100" s="75"/>
      <c r="ZE100" s="75"/>
      <c r="ZF100" s="75"/>
      <c r="ZG100" s="75"/>
      <c r="ZH100" s="75"/>
      <c r="ZI100" s="75"/>
      <c r="ZJ100" s="75"/>
      <c r="ZK100" s="75"/>
      <c r="ZL100" s="75"/>
      <c r="ZM100" s="75"/>
      <c r="ZN100" s="75"/>
      <c r="ZO100" s="75"/>
      <c r="ZP100" s="75"/>
      <c r="ZQ100" s="75"/>
      <c r="ZR100" s="75"/>
      <c r="ZS100" s="75"/>
      <c r="ZT100" s="75"/>
      <c r="ZU100" s="75"/>
      <c r="ZV100" s="75"/>
      <c r="ZW100" s="75"/>
      <c r="ZX100" s="75"/>
      <c r="ZY100" s="75"/>
      <c r="ZZ100" s="75"/>
      <c r="AAA100" s="75"/>
      <c r="AAB100" s="75"/>
      <c r="AAC100" s="75"/>
      <c r="AAD100" s="75"/>
      <c r="AAE100" s="75"/>
      <c r="AAF100" s="75"/>
      <c r="AAG100" s="75"/>
      <c r="AAH100" s="75"/>
      <c r="AAI100" s="75"/>
      <c r="AAJ100" s="75"/>
      <c r="AAK100" s="75"/>
      <c r="AAL100" s="75"/>
      <c r="AAM100" s="75"/>
      <c r="AAN100" s="75"/>
      <c r="AAO100" s="75"/>
      <c r="AAP100" s="75"/>
      <c r="AAQ100" s="75"/>
      <c r="AAR100" s="75"/>
      <c r="AAS100" s="75"/>
      <c r="AAT100" s="75"/>
      <c r="AAU100" s="75"/>
      <c r="AAV100" s="75"/>
      <c r="AAW100" s="75"/>
      <c r="AAX100" s="75"/>
      <c r="AAY100" s="75"/>
      <c r="AAZ100" s="75"/>
      <c r="ABA100" s="75"/>
      <c r="ABB100" s="75"/>
      <c r="ABC100" s="75"/>
      <c r="ABD100" s="75"/>
      <c r="ABE100" s="75"/>
      <c r="ABF100" s="75"/>
      <c r="ABG100" s="75"/>
      <c r="ABH100" s="75"/>
      <c r="ABI100" s="75"/>
      <c r="ABJ100" s="75"/>
      <c r="ABK100" s="75"/>
      <c r="ABL100" s="75"/>
      <c r="ABM100" s="75"/>
      <c r="ABN100" s="75"/>
      <c r="ABO100" s="75"/>
      <c r="ABP100" s="75"/>
      <c r="ABQ100" s="75"/>
      <c r="ABR100" s="75"/>
      <c r="ABS100" s="75"/>
      <c r="ABT100" s="75"/>
      <c r="ABU100" s="75"/>
      <c r="ABV100" s="75"/>
      <c r="ABW100" s="75"/>
      <c r="ABX100" s="75"/>
      <c r="ABY100" s="75"/>
      <c r="ABZ100" s="75"/>
      <c r="ACA100" s="75"/>
      <c r="ACB100" s="75"/>
      <c r="ACC100" s="75"/>
      <c r="ACD100" s="75"/>
      <c r="ACE100" s="75"/>
      <c r="ACF100" s="75"/>
      <c r="ACG100" s="75"/>
      <c r="ACH100" s="75"/>
      <c r="ACI100" s="75"/>
      <c r="ACJ100" s="75"/>
      <c r="ACK100" s="75"/>
      <c r="ACL100" s="75"/>
      <c r="ACM100" s="75"/>
      <c r="ACN100" s="75"/>
      <c r="ACO100" s="75"/>
      <c r="ACP100" s="75"/>
      <c r="ACQ100" s="75"/>
      <c r="ACR100" s="75"/>
      <c r="ACS100" s="75"/>
      <c r="ACT100" s="75"/>
      <c r="ACU100" s="75"/>
      <c r="ACV100" s="75"/>
      <c r="ACW100" s="75"/>
      <c r="ACX100" s="75"/>
      <c r="ACY100" s="75"/>
      <c r="ACZ100" s="75"/>
      <c r="ADA100" s="75"/>
      <c r="ADB100" s="75"/>
      <c r="ADC100" s="75"/>
      <c r="ADD100" s="75"/>
      <c r="ADE100" s="75"/>
      <c r="ADF100" s="75"/>
      <c r="ADG100" s="75"/>
      <c r="ADH100" s="75"/>
      <c r="ADI100" s="75"/>
      <c r="ADJ100" s="75"/>
      <c r="ADK100" s="75"/>
      <c r="ADL100" s="75"/>
      <c r="ADM100" s="75"/>
      <c r="ADN100" s="75"/>
      <c r="ADO100" s="75"/>
      <c r="ADP100" s="75"/>
      <c r="ADQ100" s="75"/>
      <c r="ADR100" s="75"/>
      <c r="ADS100" s="75"/>
      <c r="ADT100" s="75"/>
      <c r="ADU100" s="75"/>
      <c r="ADV100" s="75"/>
      <c r="ADW100" s="75"/>
      <c r="ADX100" s="75"/>
      <c r="ADY100" s="75"/>
      <c r="ADZ100" s="75"/>
      <c r="AEA100" s="75"/>
      <c r="AEB100" s="75"/>
      <c r="AEC100" s="75"/>
      <c r="AED100" s="75"/>
      <c r="AEE100" s="75"/>
      <c r="AEF100" s="75"/>
      <c r="AEG100" s="75"/>
      <c r="AEH100" s="75"/>
      <c r="AEI100" s="75"/>
      <c r="AEJ100" s="75"/>
      <c r="AEK100" s="75"/>
      <c r="AEL100" s="75"/>
      <c r="AEM100" s="75"/>
      <c r="AEN100" s="75"/>
      <c r="AEO100" s="75"/>
      <c r="AEP100" s="75"/>
      <c r="AEQ100" s="75"/>
      <c r="AER100" s="75"/>
      <c r="AES100" s="75"/>
      <c r="AET100" s="75"/>
      <c r="AEU100" s="75"/>
      <c r="AEV100" s="75"/>
      <c r="AEW100" s="75"/>
      <c r="AEX100" s="75"/>
      <c r="AEY100" s="75"/>
      <c r="AEZ100" s="75"/>
      <c r="AFA100" s="75"/>
      <c r="AFB100" s="75"/>
      <c r="AFC100" s="75"/>
      <c r="AFD100" s="75"/>
      <c r="AFE100" s="75"/>
      <c r="AFF100" s="75"/>
      <c r="AFG100" s="75"/>
      <c r="AFH100" s="75"/>
      <c r="AFI100" s="75"/>
      <c r="AFJ100" s="75"/>
      <c r="AFK100" s="75"/>
      <c r="AFL100" s="75"/>
      <c r="AFM100" s="75"/>
      <c r="AFN100" s="75"/>
      <c r="AFO100" s="75"/>
      <c r="AFP100" s="75"/>
      <c r="AFQ100" s="75"/>
      <c r="AFR100" s="75"/>
      <c r="AFS100" s="75"/>
      <c r="AFT100" s="75"/>
      <c r="AFU100" s="75"/>
      <c r="AFV100" s="75"/>
      <c r="AFW100" s="75"/>
      <c r="AFX100" s="75"/>
      <c r="AFY100" s="75"/>
      <c r="AFZ100" s="75"/>
      <c r="AGA100" s="75"/>
      <c r="AGB100" s="75"/>
      <c r="AGC100" s="75"/>
      <c r="AGD100" s="75"/>
      <c r="AGE100" s="75"/>
      <c r="AGF100" s="75"/>
      <c r="AGG100" s="75"/>
      <c r="AGH100" s="75"/>
      <c r="AGI100" s="75"/>
      <c r="AGJ100" s="75"/>
      <c r="AGK100" s="75"/>
      <c r="AGL100" s="75"/>
      <c r="AGM100" s="75"/>
      <c r="AGN100" s="75"/>
      <c r="AGO100" s="75"/>
      <c r="AGP100" s="75"/>
      <c r="AGQ100" s="75"/>
      <c r="AGR100" s="75"/>
      <c r="AGS100" s="75"/>
      <c r="AGT100" s="75"/>
      <c r="AGU100" s="75"/>
      <c r="AGV100" s="75"/>
      <c r="AGW100" s="75"/>
      <c r="AGX100" s="75"/>
      <c r="AGY100" s="75"/>
      <c r="AGZ100" s="75"/>
      <c r="AHA100" s="75"/>
      <c r="AHB100" s="75"/>
      <c r="AHC100" s="75"/>
      <c r="AHD100" s="75"/>
      <c r="AHE100" s="75"/>
      <c r="AHF100" s="75"/>
      <c r="AHG100" s="75"/>
      <c r="AHH100" s="75"/>
      <c r="AHI100" s="75"/>
      <c r="AHJ100" s="75"/>
      <c r="AHK100" s="75"/>
      <c r="AHL100" s="75"/>
      <c r="AHM100" s="75"/>
      <c r="AHN100" s="75"/>
      <c r="AHO100" s="75"/>
      <c r="AHP100" s="75"/>
      <c r="AHQ100" s="75"/>
      <c r="AHR100" s="75"/>
      <c r="AHS100" s="75"/>
      <c r="AHT100" s="75"/>
      <c r="AHU100" s="75"/>
      <c r="AHV100" s="75"/>
      <c r="AHW100" s="75"/>
      <c r="AHX100" s="75"/>
      <c r="AHY100" s="75"/>
      <c r="AHZ100" s="75"/>
      <c r="AIA100" s="75"/>
      <c r="AIB100" s="75"/>
      <c r="AIC100" s="75"/>
      <c r="AID100" s="75"/>
      <c r="AIE100" s="75"/>
      <c r="AIF100" s="75"/>
      <c r="AIG100" s="75"/>
      <c r="AIH100" s="75"/>
      <c r="AII100" s="75"/>
      <c r="AIJ100" s="75"/>
      <c r="AIK100" s="75"/>
      <c r="AIL100" s="75"/>
      <c r="AIM100" s="75"/>
      <c r="AIN100" s="75"/>
      <c r="AIO100" s="75"/>
      <c r="AIP100" s="75"/>
      <c r="AIQ100" s="75"/>
      <c r="AIR100" s="75"/>
      <c r="AIS100" s="75"/>
      <c r="AIT100" s="75"/>
      <c r="AIU100" s="75"/>
      <c r="AIV100" s="75"/>
      <c r="AIW100" s="75"/>
      <c r="AIX100" s="75"/>
      <c r="AIY100" s="75"/>
      <c r="AIZ100" s="75"/>
      <c r="AJA100" s="75"/>
      <c r="AJB100" s="75"/>
      <c r="AJC100" s="75"/>
      <c r="AJD100" s="75"/>
      <c r="AJE100" s="75"/>
      <c r="AJF100" s="75"/>
      <c r="AJG100" s="75"/>
      <c r="AJH100" s="75"/>
      <c r="AJI100" s="75"/>
      <c r="AJJ100" s="75"/>
      <c r="AJK100" s="75"/>
      <c r="AJL100" s="75"/>
      <c r="AJM100" s="75"/>
      <c r="AJN100" s="75"/>
      <c r="AJO100" s="75"/>
      <c r="AJP100" s="75"/>
      <c r="AJQ100" s="75"/>
      <c r="AJR100" s="75"/>
      <c r="AJS100" s="75"/>
      <c r="AJT100" s="75"/>
      <c r="AJU100" s="75"/>
      <c r="AJV100" s="75"/>
      <c r="AJW100" s="75"/>
      <c r="AJX100" s="75"/>
      <c r="AJY100" s="75"/>
      <c r="AJZ100" s="75"/>
      <c r="AKA100" s="75"/>
      <c r="AKB100" s="75"/>
      <c r="AKC100" s="75"/>
      <c r="AKD100" s="75"/>
      <c r="AKE100" s="75"/>
      <c r="AKF100" s="75"/>
      <c r="AKG100" s="75"/>
      <c r="AKH100" s="75"/>
      <c r="AKI100" s="75"/>
      <c r="AKJ100" s="75"/>
      <c r="AKK100" s="75"/>
      <c r="AKL100" s="75"/>
      <c r="AKM100" s="75"/>
      <c r="AKN100" s="75"/>
      <c r="AKO100" s="75"/>
      <c r="AKP100" s="75"/>
      <c r="AKQ100" s="75"/>
      <c r="AKR100" s="75"/>
      <c r="AKS100" s="75"/>
      <c r="AKT100" s="75"/>
      <c r="AKU100" s="75"/>
      <c r="AKV100" s="75"/>
      <c r="AKW100" s="75"/>
      <c r="AKX100" s="75"/>
      <c r="AKY100" s="75"/>
      <c r="AKZ100" s="75"/>
      <c r="ALA100" s="75"/>
      <c r="ALB100" s="75"/>
      <c r="ALC100" s="75"/>
      <c r="ALD100" s="75"/>
      <c r="ALE100" s="75"/>
      <c r="ALF100" s="75"/>
      <c r="ALG100" s="75"/>
      <c r="ALH100" s="75"/>
      <c r="ALI100" s="75"/>
      <c r="ALJ100" s="75"/>
      <c r="ALK100" s="75"/>
      <c r="ALL100" s="75"/>
      <c r="ALM100" s="75"/>
      <c r="ALN100" s="75"/>
      <c r="ALO100" s="75"/>
      <c r="ALP100" s="75"/>
      <c r="ALQ100" s="75"/>
      <c r="ALR100" s="75"/>
      <c r="ALS100" s="75"/>
      <c r="ALT100" s="75"/>
      <c r="ALU100" s="75"/>
      <c r="ALV100" s="75"/>
      <c r="ALW100" s="75"/>
      <c r="ALX100" s="75"/>
      <c r="ALY100" s="75"/>
      <c r="ALZ100" s="75"/>
      <c r="AMA100" s="75"/>
      <c r="AMB100" s="75"/>
      <c r="AMC100" s="75"/>
      <c r="AMD100" s="75"/>
      <c r="AME100" s="75"/>
      <c r="AMF100" s="75"/>
      <c r="AMG100" s="75"/>
      <c r="AMH100" s="75"/>
      <c r="AMI100" s="75"/>
      <c r="AMJ100" s="75"/>
      <c r="AMK100" s="75"/>
      <c r="AML100" s="75"/>
      <c r="AMM100" s="75"/>
      <c r="AMN100" s="75"/>
      <c r="AMO100" s="75"/>
      <c r="AMP100" s="75"/>
      <c r="AMQ100" s="75"/>
      <c r="AMR100" s="75"/>
      <c r="AMS100" s="75"/>
      <c r="AMT100" s="75"/>
      <c r="AMU100" s="75"/>
      <c r="AMV100" s="75"/>
      <c r="AMW100" s="75"/>
      <c r="AMX100" s="75"/>
      <c r="AMY100" s="75"/>
      <c r="AMZ100" s="75"/>
      <c r="ANA100" s="75"/>
      <c r="ANB100" s="75"/>
      <c r="ANC100" s="75"/>
      <c r="AND100" s="75"/>
      <c r="ANE100" s="75"/>
      <c r="ANF100" s="75"/>
      <c r="ANG100" s="75"/>
      <c r="ANH100" s="75"/>
      <c r="ANI100" s="75"/>
      <c r="ANJ100" s="75"/>
      <c r="ANK100" s="75"/>
      <c r="ANL100" s="75"/>
      <c r="ANM100" s="75"/>
      <c r="ANN100" s="75"/>
      <c r="ANO100" s="75"/>
      <c r="ANP100" s="75"/>
      <c r="ANQ100" s="75"/>
      <c r="ANR100" s="75"/>
      <c r="ANS100" s="75"/>
      <c r="ANT100" s="75"/>
      <c r="ANU100" s="75"/>
      <c r="ANV100" s="75"/>
      <c r="ANW100" s="75"/>
      <c r="ANX100" s="75"/>
      <c r="ANY100" s="75"/>
      <c r="ANZ100" s="75"/>
      <c r="AOA100" s="75"/>
      <c r="AOB100" s="75"/>
      <c r="AOC100" s="75"/>
      <c r="AOD100" s="75"/>
      <c r="AOE100" s="75"/>
      <c r="AOF100" s="75"/>
      <c r="AOG100" s="75"/>
      <c r="AOH100" s="75"/>
      <c r="AOI100" s="75"/>
      <c r="AOJ100" s="75"/>
      <c r="AOK100" s="75"/>
      <c r="AOL100" s="75"/>
      <c r="AOM100" s="75"/>
      <c r="AON100" s="75"/>
      <c r="AOO100" s="75"/>
      <c r="AOP100" s="75"/>
      <c r="AOQ100" s="75"/>
      <c r="AOR100" s="75"/>
      <c r="AOS100" s="75"/>
      <c r="AOT100" s="75"/>
      <c r="AOU100" s="75"/>
      <c r="AOV100" s="75"/>
      <c r="AOW100" s="75"/>
      <c r="AOX100" s="75"/>
      <c r="AOY100" s="75"/>
      <c r="AOZ100" s="75"/>
      <c r="APA100" s="75"/>
      <c r="APB100" s="75"/>
      <c r="APC100" s="75"/>
      <c r="APD100" s="75"/>
      <c r="APE100" s="75"/>
      <c r="APF100" s="75"/>
      <c r="APG100" s="75"/>
      <c r="APH100" s="75"/>
      <c r="API100" s="75"/>
      <c r="APJ100" s="75"/>
      <c r="APK100" s="75"/>
      <c r="APL100" s="75"/>
      <c r="APM100" s="75"/>
      <c r="APN100" s="75"/>
      <c r="APO100" s="75"/>
      <c r="APP100" s="75"/>
      <c r="APQ100" s="75"/>
      <c r="APR100" s="75"/>
      <c r="APS100" s="75"/>
      <c r="APT100" s="75"/>
      <c r="APU100" s="75"/>
      <c r="APV100" s="75"/>
      <c r="APW100" s="75"/>
      <c r="APX100" s="75"/>
      <c r="APY100" s="75"/>
      <c r="APZ100" s="75"/>
      <c r="AQA100" s="75"/>
      <c r="AQB100" s="75"/>
      <c r="AQC100" s="75"/>
      <c r="AQD100" s="75"/>
      <c r="AQE100" s="75"/>
      <c r="AQF100" s="75"/>
      <c r="AQG100" s="75"/>
      <c r="AQH100" s="75"/>
      <c r="AQI100" s="75"/>
      <c r="AQJ100" s="75"/>
      <c r="AQK100" s="75"/>
      <c r="AQL100" s="75"/>
      <c r="AQM100" s="75"/>
      <c r="AQN100" s="75"/>
      <c r="AQO100" s="75"/>
      <c r="AQP100" s="75"/>
      <c r="AQQ100" s="75"/>
      <c r="AQR100" s="75"/>
      <c r="AQS100" s="75"/>
      <c r="AQT100" s="75"/>
      <c r="AQU100" s="75"/>
      <c r="AQV100" s="75"/>
      <c r="AQW100" s="75"/>
      <c r="AQX100" s="75"/>
      <c r="AQY100" s="75"/>
      <c r="AQZ100" s="75"/>
      <c r="ARA100" s="75"/>
      <c r="ARB100" s="75"/>
      <c r="ARC100" s="75"/>
      <c r="ARD100" s="75"/>
      <c r="ARE100" s="75"/>
      <c r="ARF100" s="75"/>
      <c r="ARG100" s="75"/>
      <c r="ARH100" s="75"/>
      <c r="ARI100" s="75"/>
      <c r="ARJ100" s="75"/>
      <c r="ARK100" s="75"/>
      <c r="ARL100" s="75"/>
      <c r="ARM100" s="75"/>
      <c r="ARN100" s="75"/>
      <c r="ARO100" s="75"/>
      <c r="ARP100" s="75"/>
      <c r="ARQ100" s="75"/>
      <c r="ARR100" s="75"/>
      <c r="ARS100" s="75"/>
      <c r="ART100" s="75"/>
      <c r="ARU100" s="75"/>
      <c r="ARV100" s="75"/>
      <c r="ARW100" s="75"/>
      <c r="ARX100" s="75"/>
      <c r="ARY100" s="75"/>
      <c r="ARZ100" s="75"/>
      <c r="ASA100" s="75"/>
      <c r="ASB100" s="75"/>
      <c r="ASC100" s="75"/>
      <c r="ASD100" s="75"/>
      <c r="ASE100" s="75"/>
      <c r="ASF100" s="75"/>
      <c r="ASG100" s="75"/>
      <c r="ASH100" s="75"/>
      <c r="ASI100" s="75"/>
      <c r="ASJ100" s="75"/>
      <c r="ASK100" s="75"/>
      <c r="ASL100" s="75"/>
      <c r="ASM100" s="75"/>
      <c r="ASN100" s="75"/>
      <c r="ASO100" s="75"/>
      <c r="ASP100" s="75"/>
      <c r="ASQ100" s="75"/>
      <c r="ASR100" s="75"/>
      <c r="ASS100" s="75"/>
      <c r="AST100" s="75"/>
      <c r="ASU100" s="75"/>
      <c r="ASV100" s="75"/>
      <c r="ASW100" s="75"/>
      <c r="ASX100" s="75"/>
      <c r="ASY100" s="75"/>
      <c r="ASZ100" s="75"/>
      <c r="ATA100" s="75"/>
      <c r="ATB100" s="75"/>
      <c r="ATC100" s="75"/>
      <c r="ATD100" s="75"/>
      <c r="ATE100" s="75"/>
      <c r="ATF100" s="75"/>
      <c r="ATG100" s="75"/>
      <c r="ATH100" s="75"/>
      <c r="ATI100" s="75"/>
      <c r="ATJ100" s="75"/>
      <c r="ATK100" s="75"/>
      <c r="ATL100" s="75"/>
      <c r="ATM100" s="75"/>
      <c r="ATN100" s="75"/>
      <c r="ATO100" s="75"/>
      <c r="ATP100" s="75"/>
      <c r="ATQ100" s="75"/>
      <c r="ATR100" s="75"/>
      <c r="ATS100" s="75"/>
      <c r="ATT100" s="75"/>
      <c r="ATU100" s="75"/>
      <c r="ATV100" s="75"/>
      <c r="ATW100" s="75"/>
      <c r="ATX100" s="75"/>
      <c r="ATY100" s="75"/>
      <c r="ATZ100" s="75"/>
      <c r="AUA100" s="75"/>
      <c r="AUB100" s="75"/>
      <c r="AUC100" s="75"/>
      <c r="AUD100" s="75"/>
      <c r="AUE100" s="75"/>
      <c r="AUF100" s="75"/>
      <c r="AUG100" s="75"/>
      <c r="AUH100" s="75"/>
      <c r="AUI100" s="75"/>
      <c r="AUJ100" s="75"/>
      <c r="AUK100" s="75"/>
      <c r="AUL100" s="75"/>
      <c r="AUM100" s="75"/>
      <c r="AUN100" s="75"/>
      <c r="AUO100" s="75"/>
      <c r="AUP100" s="75"/>
      <c r="AUQ100" s="75"/>
      <c r="AUR100" s="75"/>
      <c r="AUS100" s="75"/>
      <c r="AUT100" s="75"/>
      <c r="AUU100" s="75"/>
      <c r="AUV100" s="75"/>
      <c r="AUW100" s="75"/>
      <c r="AUX100" s="75"/>
      <c r="AUY100" s="75"/>
      <c r="AUZ100" s="75"/>
      <c r="AVA100" s="75"/>
      <c r="AVB100" s="75"/>
      <c r="AVC100" s="75"/>
      <c r="AVD100" s="75"/>
      <c r="AVE100" s="75"/>
      <c r="AVF100" s="75"/>
      <c r="AVG100" s="75"/>
      <c r="AVH100" s="75"/>
      <c r="AVI100" s="75"/>
      <c r="AVJ100" s="75"/>
      <c r="AVK100" s="75"/>
      <c r="AVL100" s="75"/>
      <c r="AVM100" s="75"/>
      <c r="AVN100" s="75"/>
      <c r="AVO100" s="75"/>
      <c r="AVP100" s="75"/>
      <c r="AVQ100" s="75"/>
      <c r="AVR100" s="75"/>
      <c r="AVS100" s="75"/>
      <c r="AVT100" s="75"/>
      <c r="AVU100" s="75"/>
      <c r="AVV100" s="75"/>
      <c r="AVW100" s="75"/>
      <c r="AVX100" s="75"/>
      <c r="AVY100" s="75"/>
      <c r="AVZ100" s="75"/>
      <c r="AWA100" s="75"/>
      <c r="AWB100" s="75"/>
      <c r="AWC100" s="75"/>
      <c r="AWD100" s="75"/>
      <c r="AWE100" s="75"/>
      <c r="AWF100" s="75"/>
      <c r="AWG100" s="75"/>
      <c r="AWH100" s="75"/>
      <c r="AWI100" s="75"/>
      <c r="AWJ100" s="75"/>
      <c r="AWK100" s="75"/>
      <c r="AWL100" s="75"/>
      <c r="AWM100" s="75"/>
      <c r="AWN100" s="75"/>
      <c r="AWO100" s="75"/>
      <c r="AWP100" s="75"/>
      <c r="AWQ100" s="75"/>
      <c r="AWR100" s="75"/>
      <c r="AWS100" s="75"/>
      <c r="AWT100" s="75"/>
      <c r="AWU100" s="75"/>
      <c r="AWV100" s="75"/>
      <c r="AWW100" s="75"/>
      <c r="AWX100" s="75"/>
      <c r="AWY100" s="75"/>
      <c r="AWZ100" s="75"/>
      <c r="AXA100" s="75"/>
      <c r="AXB100" s="75"/>
      <c r="AXC100" s="75"/>
      <c r="AXD100" s="75"/>
      <c r="AXE100" s="75"/>
      <c r="AXF100" s="75"/>
      <c r="AXG100" s="75"/>
      <c r="AXH100" s="75"/>
      <c r="AXI100" s="75"/>
      <c r="AXJ100" s="75"/>
      <c r="AXK100" s="75"/>
      <c r="AXL100" s="75"/>
      <c r="AXM100" s="75"/>
      <c r="AXN100" s="75"/>
      <c r="AXO100" s="75"/>
      <c r="AXP100" s="75"/>
      <c r="AXQ100" s="75"/>
      <c r="AXR100" s="75"/>
      <c r="AXS100" s="75"/>
      <c r="AXT100" s="75"/>
      <c r="AXU100" s="75"/>
      <c r="AXV100" s="75"/>
      <c r="AXW100" s="75"/>
      <c r="AXX100" s="75"/>
      <c r="AXY100" s="75"/>
      <c r="AXZ100" s="75"/>
      <c r="AYA100" s="75"/>
      <c r="AYB100" s="75"/>
      <c r="AYC100" s="75"/>
      <c r="AYD100" s="75"/>
      <c r="AYE100" s="75"/>
      <c r="AYF100" s="75"/>
      <c r="AYG100" s="75"/>
      <c r="AYH100" s="75"/>
      <c r="AYI100" s="75"/>
      <c r="AYJ100" s="75"/>
      <c r="AYK100" s="75"/>
      <c r="AYL100" s="75"/>
      <c r="AYM100" s="75"/>
      <c r="AYN100" s="75"/>
      <c r="AYO100" s="75"/>
      <c r="AYP100" s="75"/>
      <c r="AYQ100" s="75"/>
      <c r="AYR100" s="75"/>
      <c r="AYS100" s="75"/>
      <c r="AYT100" s="75"/>
      <c r="AYU100" s="75"/>
      <c r="AYV100" s="75"/>
      <c r="AYW100" s="75"/>
      <c r="AYX100" s="75"/>
      <c r="AYY100" s="75"/>
      <c r="AYZ100" s="75"/>
      <c r="AZA100" s="75"/>
      <c r="AZB100" s="75"/>
      <c r="AZC100" s="75"/>
      <c r="AZD100" s="75"/>
      <c r="AZE100" s="75"/>
      <c r="AZF100" s="75"/>
      <c r="AZG100" s="75"/>
      <c r="AZH100" s="75"/>
      <c r="AZI100" s="75"/>
      <c r="AZJ100" s="75"/>
      <c r="AZK100" s="75"/>
      <c r="AZL100" s="75"/>
      <c r="AZM100" s="75"/>
      <c r="AZN100" s="75"/>
      <c r="AZO100" s="75"/>
      <c r="AZP100" s="75"/>
      <c r="AZQ100" s="75"/>
      <c r="AZR100" s="75"/>
      <c r="AZS100" s="75"/>
      <c r="AZT100" s="75"/>
      <c r="AZU100" s="75"/>
      <c r="AZV100" s="75"/>
      <c r="AZW100" s="75"/>
      <c r="AZX100" s="75"/>
      <c r="AZY100" s="75"/>
      <c r="AZZ100" s="75"/>
      <c r="BAA100" s="75"/>
      <c r="BAB100" s="75"/>
      <c r="BAC100" s="75"/>
      <c r="BAD100" s="75"/>
      <c r="BAE100" s="75"/>
      <c r="BAF100" s="75"/>
      <c r="BAG100" s="75"/>
      <c r="BAH100" s="75"/>
      <c r="BAI100" s="75"/>
      <c r="BAJ100" s="75"/>
      <c r="BAK100" s="75"/>
      <c r="BAL100" s="75"/>
      <c r="BAM100" s="75"/>
      <c r="BAN100" s="75"/>
      <c r="BAO100" s="75"/>
      <c r="BAP100" s="75"/>
      <c r="BAQ100" s="75"/>
      <c r="BAR100" s="75"/>
      <c r="BAS100" s="75"/>
      <c r="BAT100" s="75"/>
      <c r="BAU100" s="75"/>
      <c r="BAV100" s="75"/>
      <c r="BAW100" s="75"/>
      <c r="BAX100" s="75"/>
      <c r="BAY100" s="75"/>
      <c r="BAZ100" s="75"/>
      <c r="BBA100" s="75"/>
      <c r="BBB100" s="75"/>
      <c r="BBC100" s="75"/>
      <c r="BBD100" s="75"/>
      <c r="BBE100" s="75"/>
      <c r="BBF100" s="75"/>
      <c r="BBG100" s="75"/>
      <c r="BBH100" s="75"/>
      <c r="BBI100" s="75"/>
      <c r="BBJ100" s="75"/>
      <c r="BBK100" s="75"/>
      <c r="BBL100" s="75"/>
      <c r="BBM100" s="75"/>
      <c r="BBN100" s="75"/>
      <c r="BBO100" s="75"/>
      <c r="BBP100" s="75"/>
      <c r="BBQ100" s="75"/>
      <c r="BBR100" s="75"/>
      <c r="BBS100" s="75"/>
      <c r="BBT100" s="75"/>
      <c r="BBU100" s="75"/>
      <c r="BBV100" s="75"/>
      <c r="BBW100" s="75"/>
      <c r="BBX100" s="75"/>
      <c r="BBY100" s="75"/>
      <c r="BBZ100" s="75"/>
      <c r="BCA100" s="75"/>
      <c r="BCB100" s="75"/>
      <c r="BCC100" s="75"/>
      <c r="BCD100" s="75"/>
      <c r="BCE100" s="75"/>
      <c r="BCF100" s="75"/>
      <c r="BCG100" s="75"/>
      <c r="BCH100" s="75"/>
      <c r="BCI100" s="75"/>
      <c r="BCJ100" s="75"/>
      <c r="BCK100" s="75"/>
      <c r="BCL100" s="75"/>
      <c r="BCM100" s="75"/>
      <c r="BCN100" s="75"/>
      <c r="BCO100" s="75"/>
      <c r="BCP100" s="75"/>
      <c r="BCQ100" s="75"/>
      <c r="BCR100" s="75"/>
      <c r="BCS100" s="75"/>
      <c r="BCT100" s="75"/>
      <c r="BCU100" s="75"/>
      <c r="BCV100" s="75"/>
      <c r="BCW100" s="75"/>
      <c r="BCX100" s="75"/>
      <c r="BCY100" s="75"/>
      <c r="BCZ100" s="75"/>
      <c r="BDA100" s="75"/>
      <c r="BDB100" s="75"/>
      <c r="BDC100" s="75"/>
      <c r="BDD100" s="75"/>
      <c r="BDE100" s="75"/>
      <c r="BDF100" s="75"/>
      <c r="BDG100" s="75"/>
      <c r="BDH100" s="75"/>
      <c r="BDI100" s="75"/>
      <c r="BDJ100" s="75"/>
      <c r="BDK100" s="75"/>
      <c r="BDL100" s="75"/>
      <c r="BDM100" s="75"/>
      <c r="BDN100" s="75"/>
      <c r="BDO100" s="75"/>
      <c r="BDP100" s="75"/>
      <c r="BDQ100" s="75"/>
      <c r="BDR100" s="75"/>
      <c r="BDS100" s="75"/>
      <c r="BDT100" s="75"/>
      <c r="BDU100" s="75"/>
      <c r="BDV100" s="75"/>
      <c r="BDW100" s="75"/>
      <c r="BDX100" s="75"/>
      <c r="BDY100" s="75"/>
      <c r="BDZ100" s="75"/>
      <c r="BEA100" s="75"/>
      <c r="BEB100" s="75"/>
      <c r="BEC100" s="75"/>
      <c r="BED100" s="75"/>
      <c r="BEE100" s="75"/>
      <c r="BEF100" s="75"/>
      <c r="BEG100" s="75"/>
      <c r="BEH100" s="75"/>
      <c r="BEI100" s="75"/>
      <c r="BEJ100" s="75"/>
      <c r="BEK100" s="75"/>
      <c r="BEL100" s="75"/>
      <c r="BEM100" s="75"/>
      <c r="BEN100" s="75"/>
      <c r="BEO100" s="75"/>
      <c r="BEP100" s="75"/>
      <c r="BEQ100" s="75"/>
      <c r="BER100" s="75"/>
      <c r="BES100" s="75"/>
      <c r="BET100" s="75"/>
      <c r="BEU100" s="75"/>
      <c r="BEV100" s="75"/>
      <c r="BEW100" s="75"/>
      <c r="BEX100" s="75"/>
      <c r="BEY100" s="75"/>
      <c r="BEZ100" s="75"/>
      <c r="BFA100" s="75"/>
      <c r="BFB100" s="75"/>
      <c r="BFC100" s="75"/>
      <c r="BFD100" s="75"/>
      <c r="BFE100" s="75"/>
      <c r="BFF100" s="75"/>
      <c r="BFG100" s="75"/>
      <c r="BFH100" s="75"/>
      <c r="BFI100" s="75"/>
      <c r="BFJ100" s="75"/>
      <c r="BFK100" s="75"/>
      <c r="BFL100" s="75"/>
      <c r="BFM100" s="75"/>
      <c r="BFN100" s="75"/>
      <c r="BFO100" s="75"/>
      <c r="BFP100" s="75"/>
      <c r="BFQ100" s="75"/>
      <c r="BFR100" s="75"/>
      <c r="BFS100" s="75"/>
      <c r="BFT100" s="75"/>
      <c r="BFU100" s="75"/>
      <c r="BFV100" s="75"/>
      <c r="BFW100" s="75"/>
      <c r="BFX100" s="75"/>
      <c r="BFY100" s="75"/>
      <c r="BFZ100" s="75"/>
      <c r="BGA100" s="75"/>
      <c r="BGB100" s="75"/>
      <c r="BGC100" s="75"/>
      <c r="BGD100" s="75"/>
      <c r="BGE100" s="75"/>
      <c r="BGF100" s="75"/>
      <c r="BGG100" s="75"/>
      <c r="BGH100" s="75"/>
      <c r="BGI100" s="75"/>
      <c r="BGJ100" s="75"/>
      <c r="BGK100" s="75"/>
      <c r="BGL100" s="75"/>
      <c r="BGM100" s="75"/>
      <c r="BGN100" s="75"/>
      <c r="BGO100" s="75"/>
      <c r="BGP100" s="75"/>
      <c r="BGQ100" s="75"/>
      <c r="BGR100" s="75"/>
      <c r="BGS100" s="75"/>
      <c r="BGT100" s="75"/>
      <c r="BGU100" s="75"/>
      <c r="BGV100" s="75"/>
      <c r="BGW100" s="75"/>
      <c r="BGX100" s="75"/>
      <c r="BGY100" s="75"/>
      <c r="BGZ100" s="75"/>
      <c r="BHA100" s="75"/>
      <c r="BHB100" s="75"/>
      <c r="BHC100" s="75"/>
      <c r="BHD100" s="75"/>
      <c r="BHE100" s="75"/>
      <c r="BHF100" s="75"/>
      <c r="BHG100" s="75"/>
      <c r="BHH100" s="75"/>
      <c r="BHI100" s="75"/>
      <c r="BHJ100" s="75"/>
      <c r="BHK100" s="75"/>
      <c r="BHL100" s="75"/>
      <c r="BHM100" s="75"/>
      <c r="BHN100" s="75"/>
      <c r="BHO100" s="75"/>
      <c r="BHP100" s="75"/>
      <c r="BHQ100" s="75"/>
      <c r="BHR100" s="75"/>
      <c r="BHS100" s="75"/>
      <c r="BHT100" s="75"/>
      <c r="BHU100" s="75"/>
      <c r="BHV100" s="75"/>
      <c r="BHW100" s="75"/>
      <c r="BHX100" s="75"/>
      <c r="BHY100" s="75"/>
      <c r="BHZ100" s="75"/>
      <c r="BIA100" s="75"/>
      <c r="BIB100" s="75"/>
      <c r="BIC100" s="75"/>
      <c r="BID100" s="75"/>
      <c r="BIE100" s="75"/>
      <c r="BIF100" s="75"/>
      <c r="BIG100" s="75"/>
      <c r="BIH100" s="75"/>
      <c r="BII100" s="75"/>
      <c r="BIJ100" s="75"/>
      <c r="BIK100" s="75"/>
      <c r="BIL100" s="75"/>
      <c r="BIM100" s="75"/>
      <c r="BIN100" s="75"/>
      <c r="BIO100" s="75"/>
      <c r="BIP100" s="75"/>
      <c r="BIQ100" s="75"/>
      <c r="BIR100" s="75"/>
      <c r="BIS100" s="75"/>
      <c r="BIT100" s="75"/>
      <c r="BIU100" s="75"/>
      <c r="BIV100" s="75"/>
      <c r="BIW100" s="75"/>
      <c r="BIX100" s="75"/>
      <c r="BIY100" s="75"/>
      <c r="BIZ100" s="75"/>
      <c r="BJA100" s="75"/>
      <c r="BJB100" s="75"/>
      <c r="BJC100" s="75"/>
      <c r="BJD100" s="75"/>
      <c r="BJE100" s="75"/>
      <c r="BJF100" s="75"/>
      <c r="BJG100" s="75"/>
      <c r="BJH100" s="75"/>
      <c r="BJI100" s="75"/>
      <c r="BJJ100" s="75"/>
      <c r="BJK100" s="75"/>
      <c r="BJL100" s="75"/>
      <c r="BJM100" s="75"/>
      <c r="BJN100" s="75"/>
      <c r="BJO100" s="75"/>
      <c r="BJP100" s="75"/>
      <c r="BJQ100" s="75"/>
      <c r="BJR100" s="75"/>
      <c r="BJS100" s="75"/>
      <c r="BJT100" s="75"/>
      <c r="BJU100" s="75"/>
      <c r="BJV100" s="75"/>
      <c r="BJW100" s="75"/>
      <c r="BJX100" s="75"/>
      <c r="BJY100" s="75"/>
      <c r="BJZ100" s="75"/>
      <c r="BKA100" s="75"/>
      <c r="BKB100" s="75"/>
      <c r="BKC100" s="75"/>
      <c r="BKD100" s="75"/>
      <c r="BKE100" s="75"/>
      <c r="BKF100" s="75"/>
      <c r="BKG100" s="75"/>
      <c r="BKH100" s="75"/>
      <c r="BKI100" s="75"/>
      <c r="BKJ100" s="75"/>
      <c r="BKK100" s="75"/>
      <c r="BKL100" s="75"/>
      <c r="BKM100" s="75"/>
      <c r="BKN100" s="75"/>
      <c r="BKO100" s="75"/>
      <c r="BKP100" s="75"/>
      <c r="BKQ100" s="75"/>
      <c r="BKR100" s="75"/>
      <c r="BKS100" s="75"/>
      <c r="BKT100" s="75"/>
      <c r="BKU100" s="75"/>
      <c r="BKV100" s="75"/>
      <c r="BKW100" s="75"/>
      <c r="BKX100" s="75"/>
      <c r="BKY100" s="75"/>
      <c r="BKZ100" s="75"/>
      <c r="BLA100" s="75"/>
      <c r="BLB100" s="75"/>
      <c r="BLC100" s="75"/>
      <c r="BLD100" s="75"/>
      <c r="BLE100" s="75"/>
      <c r="BLF100" s="75"/>
      <c r="BLG100" s="75"/>
      <c r="BLH100" s="75"/>
      <c r="BLI100" s="75"/>
      <c r="BLJ100" s="75"/>
      <c r="BLK100" s="75"/>
      <c r="BLL100" s="75"/>
      <c r="BLM100" s="75"/>
      <c r="BLN100" s="75"/>
      <c r="BLO100" s="75"/>
      <c r="BLP100" s="75"/>
      <c r="BLQ100" s="75"/>
      <c r="BLR100" s="75"/>
      <c r="BLS100" s="75"/>
      <c r="BLT100" s="75"/>
      <c r="BLU100" s="75"/>
      <c r="BLV100" s="75"/>
      <c r="BLW100" s="75"/>
      <c r="BLX100" s="75"/>
      <c r="BLY100" s="75"/>
      <c r="BLZ100" s="75"/>
      <c r="BMA100" s="75"/>
      <c r="BMB100" s="75"/>
      <c r="BMC100" s="75"/>
      <c r="BMD100" s="75"/>
      <c r="BME100" s="75"/>
      <c r="BMF100" s="75"/>
      <c r="BMG100" s="75"/>
      <c r="BMH100" s="75"/>
      <c r="BMI100" s="75"/>
      <c r="BMJ100" s="75"/>
      <c r="BMK100" s="75"/>
      <c r="BML100" s="75"/>
      <c r="BMM100" s="75"/>
      <c r="BMN100" s="75"/>
      <c r="BMO100" s="75"/>
      <c r="BMP100" s="75"/>
      <c r="BMQ100" s="75"/>
      <c r="BMR100" s="75"/>
      <c r="BMS100" s="75"/>
      <c r="BMT100" s="75"/>
      <c r="BMU100" s="75"/>
      <c r="BMV100" s="75"/>
      <c r="BMW100" s="75"/>
      <c r="BMX100" s="75"/>
      <c r="BMY100" s="75"/>
      <c r="BMZ100" s="75"/>
      <c r="BNA100" s="75"/>
      <c r="BNB100" s="75"/>
      <c r="BNC100" s="75"/>
      <c r="BND100" s="75"/>
      <c r="BNE100" s="75"/>
      <c r="BNF100" s="75"/>
      <c r="BNG100" s="75"/>
      <c r="BNH100" s="75"/>
      <c r="BNI100" s="75"/>
      <c r="BNJ100" s="75"/>
      <c r="BNK100" s="75"/>
      <c r="BNL100" s="75"/>
      <c r="BNM100" s="75"/>
      <c r="BNN100" s="75"/>
      <c r="BNO100" s="75"/>
      <c r="BNP100" s="75"/>
      <c r="BNQ100" s="75"/>
      <c r="BNR100" s="75"/>
      <c r="BNS100" s="75"/>
      <c r="BNT100" s="75"/>
      <c r="BNU100" s="75"/>
      <c r="BNV100" s="75"/>
      <c r="BNW100" s="75"/>
      <c r="BNX100" s="75"/>
      <c r="BNY100" s="75"/>
      <c r="BNZ100" s="75"/>
      <c r="BOA100" s="75"/>
      <c r="BOB100" s="75"/>
      <c r="BOC100" s="75"/>
      <c r="BOD100" s="75"/>
      <c r="BOE100" s="75"/>
      <c r="BOF100" s="75"/>
      <c r="BOG100" s="75"/>
      <c r="BOH100" s="75"/>
      <c r="BOI100" s="75"/>
      <c r="BOJ100" s="75"/>
      <c r="BOK100" s="75"/>
      <c r="BOL100" s="75"/>
      <c r="BOM100" s="75"/>
      <c r="BON100" s="75"/>
      <c r="BOO100" s="75"/>
      <c r="BOP100" s="75"/>
      <c r="BOQ100" s="75"/>
      <c r="BOR100" s="75"/>
      <c r="BOS100" s="75"/>
      <c r="BOT100" s="75"/>
      <c r="BOU100" s="75"/>
      <c r="BOV100" s="75"/>
      <c r="BOW100" s="75"/>
      <c r="BOX100" s="75"/>
      <c r="BOY100" s="75"/>
      <c r="BOZ100" s="75"/>
      <c r="BPA100" s="75"/>
      <c r="BPB100" s="75"/>
      <c r="BPC100" s="75"/>
      <c r="BPD100" s="75"/>
      <c r="BPE100" s="75"/>
      <c r="BPF100" s="75"/>
      <c r="BPG100" s="75"/>
      <c r="BPH100" s="75"/>
      <c r="BPI100" s="75"/>
      <c r="BPJ100" s="75"/>
      <c r="BPK100" s="75"/>
      <c r="BPL100" s="75"/>
      <c r="BPM100" s="75"/>
      <c r="BPN100" s="75"/>
      <c r="BPO100" s="75"/>
      <c r="BPP100" s="75"/>
      <c r="BPQ100" s="75"/>
      <c r="BPR100" s="75"/>
      <c r="BPS100" s="75"/>
      <c r="BPT100" s="75"/>
      <c r="BPU100" s="75"/>
      <c r="BPV100" s="75"/>
      <c r="BPW100" s="75"/>
      <c r="BPX100" s="75"/>
      <c r="BPY100" s="75"/>
      <c r="BPZ100" s="75"/>
      <c r="BQA100" s="75"/>
      <c r="BQB100" s="75"/>
      <c r="BQC100" s="75"/>
      <c r="BQD100" s="75"/>
      <c r="BQE100" s="75"/>
      <c r="BQF100" s="75"/>
      <c r="BQG100" s="75"/>
      <c r="BQH100" s="75"/>
      <c r="BQI100" s="75"/>
      <c r="BQJ100" s="75"/>
      <c r="BQK100" s="75"/>
      <c r="BQL100" s="75"/>
      <c r="BQM100" s="75"/>
      <c r="BQN100" s="75"/>
      <c r="BQO100" s="75"/>
      <c r="BQP100" s="75"/>
      <c r="BQQ100" s="75"/>
      <c r="BQR100" s="75"/>
      <c r="BQS100" s="75"/>
      <c r="BQT100" s="75"/>
      <c r="BQU100" s="75"/>
      <c r="BQV100" s="75"/>
      <c r="BQW100" s="75"/>
      <c r="BQX100" s="75"/>
      <c r="BQY100" s="75"/>
      <c r="BQZ100" s="75"/>
      <c r="BRA100" s="75"/>
      <c r="BRB100" s="75"/>
      <c r="BRC100" s="75"/>
      <c r="BRD100" s="75"/>
      <c r="BRE100" s="75"/>
      <c r="BRF100" s="75"/>
      <c r="BRG100" s="75"/>
      <c r="BRH100" s="75"/>
      <c r="BRI100" s="75"/>
      <c r="BRJ100" s="75"/>
      <c r="BRK100" s="75"/>
      <c r="BRL100" s="75"/>
      <c r="BRM100" s="75"/>
      <c r="BRN100" s="75"/>
      <c r="BRO100" s="75"/>
      <c r="BRP100" s="75"/>
      <c r="BRQ100" s="75"/>
      <c r="BRR100" s="75"/>
      <c r="BRS100" s="75"/>
      <c r="BRT100" s="75"/>
      <c r="BRU100" s="75"/>
      <c r="BRV100" s="75"/>
      <c r="BRW100" s="75"/>
      <c r="BRX100" s="75"/>
      <c r="BRY100" s="75"/>
      <c r="BRZ100" s="75"/>
      <c r="BSA100" s="75"/>
      <c r="BSB100" s="75"/>
      <c r="BSC100" s="75"/>
      <c r="BSD100" s="75"/>
      <c r="BSE100" s="75"/>
      <c r="BSF100" s="75"/>
      <c r="BSG100" s="75"/>
      <c r="BSH100" s="75"/>
      <c r="BSI100" s="75"/>
      <c r="BSJ100" s="75"/>
      <c r="BSK100" s="75"/>
      <c r="BSL100" s="75"/>
      <c r="BSM100" s="75"/>
      <c r="BSN100" s="75"/>
      <c r="BSO100" s="75"/>
      <c r="BSP100" s="75"/>
      <c r="BSQ100" s="75"/>
      <c r="BSR100" s="75"/>
      <c r="BSS100" s="75"/>
      <c r="BST100" s="75"/>
      <c r="BSU100" s="75"/>
      <c r="BSV100" s="75"/>
      <c r="BSW100" s="75"/>
      <c r="BSX100" s="75"/>
      <c r="BSY100" s="75"/>
      <c r="BSZ100" s="75"/>
      <c r="BTA100" s="75"/>
      <c r="BTB100" s="75"/>
      <c r="BTC100" s="75"/>
      <c r="BTD100" s="75"/>
      <c r="BTE100" s="75"/>
      <c r="BTF100" s="75"/>
      <c r="BTG100" s="75"/>
      <c r="BTH100" s="75"/>
      <c r="BTI100" s="75"/>
      <c r="BTJ100" s="75"/>
      <c r="BTK100" s="75"/>
      <c r="BTL100" s="75"/>
      <c r="BTM100" s="75"/>
      <c r="BTN100" s="75"/>
      <c r="BTO100" s="75"/>
      <c r="BTP100" s="75"/>
      <c r="BTQ100" s="75"/>
      <c r="BTR100" s="75"/>
      <c r="BTS100" s="75"/>
      <c r="BTT100" s="75"/>
      <c r="BTU100" s="75"/>
      <c r="BTV100" s="75"/>
      <c r="BTW100" s="75"/>
      <c r="BTX100" s="75"/>
      <c r="BTY100" s="75"/>
      <c r="BTZ100" s="75"/>
      <c r="BUA100" s="75"/>
      <c r="BUB100" s="75"/>
      <c r="BUC100" s="75"/>
      <c r="BUD100" s="75"/>
      <c r="BUE100" s="75"/>
      <c r="BUF100" s="75"/>
      <c r="BUG100" s="75"/>
      <c r="BUH100" s="75"/>
      <c r="BUI100" s="75"/>
      <c r="BUJ100" s="75"/>
      <c r="BUK100" s="75"/>
      <c r="BUL100" s="75"/>
      <c r="BUM100" s="75"/>
      <c r="BUN100" s="75"/>
      <c r="BUO100" s="75"/>
      <c r="BUP100" s="75"/>
      <c r="BUQ100" s="75"/>
      <c r="BUR100" s="75"/>
      <c r="BUS100" s="75"/>
      <c r="BUT100" s="75"/>
      <c r="BUU100" s="75"/>
      <c r="BUV100" s="75"/>
      <c r="BUW100" s="75"/>
      <c r="BUX100" s="75"/>
      <c r="BUY100" s="75"/>
      <c r="BUZ100" s="75"/>
      <c r="BVA100" s="75"/>
      <c r="BVB100" s="75"/>
      <c r="BVC100" s="75"/>
      <c r="BVD100" s="75"/>
      <c r="BVE100" s="75"/>
      <c r="BVF100" s="75"/>
      <c r="BVG100" s="75"/>
      <c r="BVH100" s="75"/>
      <c r="BVI100" s="75"/>
      <c r="BVJ100" s="75"/>
      <c r="BVK100" s="75"/>
      <c r="BVL100" s="75"/>
      <c r="BVM100" s="75"/>
      <c r="BVN100" s="75"/>
      <c r="BVO100" s="75"/>
      <c r="BVP100" s="75"/>
      <c r="BVQ100" s="75"/>
      <c r="BVR100" s="75"/>
      <c r="BVS100" s="75"/>
      <c r="BVT100" s="75"/>
      <c r="BVU100" s="75"/>
      <c r="BVV100" s="75"/>
      <c r="BVW100" s="75"/>
      <c r="BVX100" s="75"/>
      <c r="BVY100" s="75"/>
      <c r="BVZ100" s="75"/>
      <c r="BWA100" s="75"/>
      <c r="BWB100" s="75"/>
      <c r="BWC100" s="75"/>
      <c r="BWD100" s="75"/>
      <c r="BWE100" s="75"/>
      <c r="BWF100" s="75"/>
      <c r="BWG100" s="75"/>
      <c r="BWH100" s="75"/>
      <c r="BWI100" s="75"/>
      <c r="BWJ100" s="75"/>
      <c r="BWK100" s="75"/>
      <c r="BWL100" s="75"/>
      <c r="BWM100" s="75"/>
      <c r="BWN100" s="75"/>
      <c r="BWO100" s="75"/>
      <c r="BWP100" s="75"/>
      <c r="BWQ100" s="75"/>
      <c r="BWR100" s="75"/>
      <c r="BWS100" s="75"/>
      <c r="BWT100" s="75"/>
      <c r="BWU100" s="75"/>
      <c r="BWV100" s="75"/>
      <c r="BWW100" s="75"/>
      <c r="BWX100" s="75"/>
      <c r="BWY100" s="75"/>
      <c r="BWZ100" s="75"/>
      <c r="BXA100" s="75"/>
      <c r="BXB100" s="75"/>
      <c r="BXC100" s="75"/>
      <c r="BXD100" s="75"/>
      <c r="BXE100" s="75"/>
      <c r="BXF100" s="75"/>
      <c r="BXG100" s="75"/>
      <c r="BXH100" s="75"/>
      <c r="BXI100" s="75"/>
      <c r="BXJ100" s="75"/>
      <c r="BXK100" s="75"/>
      <c r="BXL100" s="75"/>
      <c r="BXM100" s="75"/>
      <c r="BXN100" s="75"/>
      <c r="BXO100" s="75"/>
      <c r="BXP100" s="75"/>
      <c r="BXQ100" s="75"/>
      <c r="BXR100" s="75"/>
      <c r="BXS100" s="75"/>
      <c r="BXT100" s="75"/>
      <c r="BXU100" s="75"/>
      <c r="BXV100" s="75"/>
      <c r="BXW100" s="75"/>
      <c r="BXX100" s="75"/>
      <c r="BXY100" s="75"/>
      <c r="BXZ100" s="75"/>
      <c r="BYA100" s="75"/>
      <c r="BYB100" s="75"/>
      <c r="BYC100" s="75"/>
      <c r="BYD100" s="75"/>
      <c r="BYE100" s="75"/>
      <c r="BYF100" s="75"/>
      <c r="BYG100" s="75"/>
      <c r="BYH100" s="75"/>
      <c r="BYI100" s="75"/>
      <c r="BYJ100" s="75"/>
      <c r="BYK100" s="75"/>
      <c r="BYL100" s="75"/>
      <c r="BYM100" s="75"/>
      <c r="BYN100" s="75"/>
      <c r="BYO100" s="75"/>
      <c r="BYP100" s="75"/>
      <c r="BYQ100" s="75"/>
      <c r="BYR100" s="75"/>
      <c r="BYS100" s="75"/>
      <c r="BYT100" s="75"/>
      <c r="BYU100" s="75"/>
      <c r="BYV100" s="75"/>
      <c r="BYW100" s="75"/>
      <c r="BYX100" s="75"/>
      <c r="BYY100" s="75"/>
      <c r="BYZ100" s="75"/>
      <c r="BZA100" s="75"/>
      <c r="BZB100" s="75"/>
      <c r="BZC100" s="75"/>
      <c r="BZD100" s="75"/>
      <c r="BZE100" s="75"/>
      <c r="BZF100" s="75"/>
      <c r="BZG100" s="75"/>
      <c r="BZH100" s="75"/>
      <c r="BZI100" s="75"/>
      <c r="BZJ100" s="75"/>
      <c r="BZK100" s="75"/>
      <c r="BZL100" s="75"/>
      <c r="BZM100" s="75"/>
      <c r="BZN100" s="75"/>
      <c r="BZO100" s="75"/>
      <c r="BZP100" s="75"/>
      <c r="BZQ100" s="75"/>
      <c r="BZR100" s="75"/>
      <c r="BZS100" s="75"/>
      <c r="BZT100" s="75"/>
      <c r="BZU100" s="75"/>
      <c r="BZV100" s="75"/>
      <c r="BZW100" s="75"/>
      <c r="BZX100" s="75"/>
      <c r="BZY100" s="75"/>
      <c r="BZZ100" s="75"/>
      <c r="CAA100" s="75"/>
      <c r="CAB100" s="75"/>
      <c r="CAC100" s="75"/>
      <c r="CAD100" s="75"/>
      <c r="CAE100" s="75"/>
      <c r="CAF100" s="75"/>
      <c r="CAG100" s="75"/>
      <c r="CAH100" s="75"/>
      <c r="CAI100" s="75"/>
      <c r="CAJ100" s="75"/>
      <c r="CAK100" s="75"/>
      <c r="CAL100" s="75"/>
      <c r="CAM100" s="75"/>
      <c r="CAN100" s="75"/>
      <c r="CAO100" s="75"/>
      <c r="CAP100" s="75"/>
      <c r="CAQ100" s="75"/>
      <c r="CAR100" s="75"/>
      <c r="CAS100" s="75"/>
      <c r="CAT100" s="75"/>
      <c r="CAU100" s="75"/>
      <c r="CAV100" s="75"/>
      <c r="CAW100" s="75"/>
      <c r="CAX100" s="75"/>
      <c r="CAY100" s="75"/>
      <c r="CAZ100" s="75"/>
      <c r="CBA100" s="75"/>
      <c r="CBB100" s="75"/>
      <c r="CBC100" s="75"/>
      <c r="CBD100" s="75"/>
      <c r="CBE100" s="75"/>
      <c r="CBF100" s="75"/>
      <c r="CBG100" s="75"/>
      <c r="CBH100" s="75"/>
      <c r="CBI100" s="75"/>
      <c r="CBJ100" s="75"/>
      <c r="CBK100" s="75"/>
      <c r="CBL100" s="75"/>
      <c r="CBM100" s="75"/>
      <c r="CBN100" s="75"/>
      <c r="CBO100" s="75"/>
      <c r="CBP100" s="75"/>
      <c r="CBQ100" s="75"/>
      <c r="CBR100" s="75"/>
      <c r="CBS100" s="75"/>
      <c r="CBT100" s="75"/>
      <c r="CBU100" s="75"/>
      <c r="CBV100" s="75"/>
      <c r="CBW100" s="75"/>
      <c r="CBX100" s="75"/>
      <c r="CBY100" s="75"/>
      <c r="CBZ100" s="75"/>
      <c r="CCA100" s="75"/>
      <c r="CCB100" s="75"/>
      <c r="CCC100" s="75"/>
      <c r="CCD100" s="75"/>
      <c r="CCE100" s="75"/>
      <c r="CCF100" s="75"/>
      <c r="CCG100" s="75"/>
      <c r="CCH100" s="75"/>
      <c r="CCI100" s="75"/>
      <c r="CCJ100" s="75"/>
      <c r="CCK100" s="75"/>
      <c r="CCL100" s="75"/>
      <c r="CCM100" s="75"/>
      <c r="CCN100" s="75"/>
      <c r="CCO100" s="75"/>
      <c r="CCP100" s="75"/>
      <c r="CCQ100" s="75"/>
      <c r="CCR100" s="75"/>
      <c r="CCS100" s="75"/>
      <c r="CCT100" s="75"/>
      <c r="CCU100" s="75"/>
      <c r="CCV100" s="75"/>
      <c r="CCW100" s="75"/>
      <c r="CCX100" s="75"/>
      <c r="CCY100" s="75"/>
      <c r="CCZ100" s="75"/>
      <c r="CDA100" s="75"/>
      <c r="CDB100" s="75"/>
      <c r="CDC100" s="75"/>
      <c r="CDD100" s="75"/>
      <c r="CDE100" s="75"/>
      <c r="CDF100" s="75"/>
      <c r="CDG100" s="75"/>
      <c r="CDH100" s="75"/>
      <c r="CDI100" s="75"/>
      <c r="CDJ100" s="75"/>
      <c r="CDK100" s="75"/>
      <c r="CDL100" s="75"/>
      <c r="CDM100" s="75"/>
      <c r="CDN100" s="75"/>
      <c r="CDO100" s="75"/>
      <c r="CDP100" s="75"/>
      <c r="CDQ100" s="75"/>
      <c r="CDR100" s="75"/>
      <c r="CDS100" s="75"/>
      <c r="CDT100" s="75"/>
      <c r="CDU100" s="75"/>
      <c r="CDV100" s="75"/>
      <c r="CDW100" s="75"/>
      <c r="CDX100" s="75"/>
      <c r="CDY100" s="75"/>
      <c r="CDZ100" s="75"/>
      <c r="CEA100" s="75"/>
      <c r="CEB100" s="75"/>
      <c r="CEC100" s="75"/>
      <c r="CED100" s="75"/>
      <c r="CEE100" s="75"/>
      <c r="CEF100" s="75"/>
      <c r="CEG100" s="75"/>
      <c r="CEH100" s="75"/>
      <c r="CEI100" s="75"/>
      <c r="CEJ100" s="75"/>
      <c r="CEK100" s="75"/>
      <c r="CEL100" s="75"/>
      <c r="CEM100" s="75"/>
      <c r="CEN100" s="75"/>
      <c r="CEO100" s="75"/>
      <c r="CEP100" s="75"/>
      <c r="CEQ100" s="75"/>
      <c r="CER100" s="75"/>
      <c r="CES100" s="75"/>
      <c r="CET100" s="75"/>
      <c r="CEU100" s="75"/>
      <c r="CEV100" s="75"/>
      <c r="CEW100" s="75"/>
      <c r="CEX100" s="75"/>
      <c r="CEY100" s="75"/>
      <c r="CEZ100" s="75"/>
      <c r="CFA100" s="75"/>
      <c r="CFB100" s="75"/>
      <c r="CFC100" s="75"/>
      <c r="CFD100" s="75"/>
      <c r="CFE100" s="75"/>
      <c r="CFF100" s="75"/>
      <c r="CFG100" s="75"/>
      <c r="CFH100" s="75"/>
      <c r="CFI100" s="75"/>
      <c r="CFJ100" s="75"/>
      <c r="CFK100" s="75"/>
      <c r="CFL100" s="75"/>
      <c r="CFM100" s="75"/>
      <c r="CFN100" s="75"/>
      <c r="CFO100" s="75"/>
      <c r="CFP100" s="75"/>
      <c r="CFQ100" s="75"/>
      <c r="CFR100" s="75"/>
      <c r="CFS100" s="75"/>
      <c r="CFT100" s="75"/>
      <c r="CFU100" s="75"/>
      <c r="CFV100" s="75"/>
      <c r="CFW100" s="75"/>
      <c r="CFX100" s="75"/>
      <c r="CFY100" s="75"/>
      <c r="CFZ100" s="75"/>
      <c r="CGA100" s="75"/>
      <c r="CGB100" s="75"/>
      <c r="CGC100" s="75"/>
      <c r="CGD100" s="75"/>
      <c r="CGE100" s="75"/>
      <c r="CGF100" s="75"/>
      <c r="CGG100" s="75"/>
      <c r="CGH100" s="75"/>
      <c r="CGI100" s="75"/>
      <c r="CGJ100" s="75"/>
      <c r="CGK100" s="75"/>
      <c r="CGL100" s="75"/>
      <c r="CGM100" s="75"/>
      <c r="CGN100" s="75"/>
      <c r="CGO100" s="75"/>
      <c r="CGP100" s="75"/>
      <c r="CGQ100" s="75"/>
      <c r="CGR100" s="75"/>
      <c r="CGS100" s="75"/>
      <c r="CGT100" s="75"/>
      <c r="CGU100" s="75"/>
      <c r="CGV100" s="75"/>
      <c r="CGW100" s="75"/>
      <c r="CGX100" s="75"/>
      <c r="CGY100" s="75"/>
      <c r="CGZ100" s="75"/>
      <c r="CHA100" s="75"/>
      <c r="CHB100" s="75"/>
      <c r="CHC100" s="75"/>
      <c r="CHD100" s="75"/>
      <c r="CHE100" s="75"/>
      <c r="CHF100" s="75"/>
      <c r="CHG100" s="75"/>
      <c r="CHH100" s="75"/>
      <c r="CHI100" s="75"/>
      <c r="CHJ100" s="75"/>
      <c r="CHK100" s="75"/>
      <c r="CHL100" s="75"/>
      <c r="CHM100" s="75"/>
      <c r="CHN100" s="75"/>
      <c r="CHO100" s="75"/>
      <c r="CHP100" s="75"/>
      <c r="CHQ100" s="75"/>
      <c r="CHR100" s="75"/>
      <c r="CHS100" s="75"/>
      <c r="CHT100" s="75"/>
      <c r="CHU100" s="75"/>
      <c r="CHV100" s="75"/>
      <c r="CHW100" s="75"/>
      <c r="CHX100" s="75"/>
      <c r="CHY100" s="75"/>
      <c r="CHZ100" s="75"/>
      <c r="CIA100" s="75"/>
      <c r="CIB100" s="75"/>
      <c r="CIC100" s="75"/>
      <c r="CID100" s="75"/>
      <c r="CIE100" s="75"/>
      <c r="CIF100" s="75"/>
      <c r="CIG100" s="75"/>
      <c r="CIH100" s="75"/>
      <c r="CII100" s="75"/>
      <c r="CIJ100" s="75"/>
      <c r="CIK100" s="75"/>
      <c r="CIL100" s="75"/>
      <c r="CIM100" s="75"/>
      <c r="CIN100" s="75"/>
      <c r="CIO100" s="75"/>
      <c r="CIP100" s="75"/>
      <c r="CIQ100" s="75"/>
      <c r="CIR100" s="75"/>
      <c r="CIS100" s="75"/>
      <c r="CIT100" s="75"/>
      <c r="CIU100" s="75"/>
      <c r="CIV100" s="75"/>
      <c r="CIW100" s="75"/>
      <c r="CIX100" s="75"/>
      <c r="CIY100" s="75"/>
      <c r="CIZ100" s="75"/>
      <c r="CJA100" s="75"/>
      <c r="CJB100" s="75"/>
      <c r="CJC100" s="75"/>
      <c r="CJD100" s="75"/>
      <c r="CJE100" s="75"/>
      <c r="CJF100" s="75"/>
      <c r="CJG100" s="75"/>
      <c r="CJH100" s="75"/>
      <c r="CJI100" s="75"/>
      <c r="CJJ100" s="75"/>
      <c r="CJK100" s="75"/>
      <c r="CJL100" s="75"/>
      <c r="CJM100" s="75"/>
      <c r="CJN100" s="75"/>
      <c r="CJO100" s="75"/>
      <c r="CJP100" s="75"/>
      <c r="CJQ100" s="75"/>
      <c r="CJR100" s="75"/>
      <c r="CJS100" s="75"/>
      <c r="CJT100" s="75"/>
      <c r="CJU100" s="75"/>
      <c r="CJV100" s="75"/>
      <c r="CJW100" s="75"/>
      <c r="CJX100" s="75"/>
      <c r="CJY100" s="75"/>
      <c r="CJZ100" s="75"/>
      <c r="CKA100" s="75"/>
      <c r="CKB100" s="75"/>
      <c r="CKC100" s="75"/>
      <c r="CKD100" s="75"/>
      <c r="CKE100" s="75"/>
      <c r="CKF100" s="75"/>
      <c r="CKG100" s="75"/>
      <c r="CKH100" s="75"/>
      <c r="CKI100" s="75"/>
      <c r="CKJ100" s="75"/>
      <c r="CKK100" s="75"/>
      <c r="CKL100" s="75"/>
      <c r="CKM100" s="75"/>
      <c r="CKN100" s="75"/>
      <c r="CKO100" s="75"/>
      <c r="CKP100" s="75"/>
      <c r="CKQ100" s="75"/>
      <c r="CKR100" s="75"/>
      <c r="CKS100" s="75"/>
      <c r="CKT100" s="75"/>
      <c r="CKU100" s="75"/>
      <c r="CKV100" s="75"/>
      <c r="CKW100" s="75"/>
      <c r="CKX100" s="75"/>
      <c r="CKY100" s="75"/>
      <c r="CKZ100" s="75"/>
      <c r="CLA100" s="75"/>
      <c r="CLB100" s="75"/>
      <c r="CLC100" s="75"/>
      <c r="CLD100" s="75"/>
      <c r="CLE100" s="75"/>
      <c r="CLF100" s="75"/>
      <c r="CLG100" s="75"/>
      <c r="CLH100" s="75"/>
      <c r="CLI100" s="75"/>
      <c r="CLJ100" s="75"/>
      <c r="CLK100" s="75"/>
      <c r="CLL100" s="75"/>
      <c r="CLM100" s="75"/>
      <c r="CLN100" s="75"/>
      <c r="CLO100" s="75"/>
      <c r="CLP100" s="75"/>
      <c r="CLQ100" s="75"/>
      <c r="CLR100" s="75"/>
      <c r="CLS100" s="75"/>
      <c r="CLT100" s="75"/>
      <c r="CLU100" s="75"/>
      <c r="CLV100" s="75"/>
      <c r="CLW100" s="75"/>
      <c r="CLX100" s="75"/>
      <c r="CLY100" s="75"/>
      <c r="CLZ100" s="75"/>
      <c r="CMA100" s="75"/>
      <c r="CMB100" s="75"/>
      <c r="CMC100" s="75"/>
      <c r="CMD100" s="75"/>
      <c r="CME100" s="75"/>
      <c r="CMF100" s="75"/>
      <c r="CMG100" s="75"/>
      <c r="CMH100" s="75"/>
      <c r="CMI100" s="75"/>
      <c r="CMJ100" s="75"/>
      <c r="CMK100" s="75"/>
      <c r="CML100" s="75"/>
      <c r="CMM100" s="75"/>
      <c r="CMN100" s="75"/>
      <c r="CMO100" s="75"/>
      <c r="CMP100" s="75"/>
      <c r="CMQ100" s="75"/>
      <c r="CMR100" s="75"/>
      <c r="CMS100" s="75"/>
      <c r="CMT100" s="75"/>
      <c r="CMU100" s="75"/>
      <c r="CMV100" s="75"/>
      <c r="CMW100" s="75"/>
      <c r="CMX100" s="75"/>
      <c r="CMY100" s="75"/>
      <c r="CMZ100" s="75"/>
      <c r="CNA100" s="75"/>
      <c r="CNB100" s="75"/>
      <c r="CNC100" s="75"/>
      <c r="CND100" s="75"/>
      <c r="CNE100" s="75"/>
      <c r="CNF100" s="75"/>
      <c r="CNG100" s="75"/>
      <c r="CNH100" s="75"/>
      <c r="CNI100" s="75"/>
      <c r="CNJ100" s="75"/>
      <c r="CNK100" s="75"/>
      <c r="CNL100" s="75"/>
      <c r="CNM100" s="75"/>
      <c r="CNN100" s="75"/>
      <c r="CNO100" s="75"/>
      <c r="CNP100" s="75"/>
      <c r="CNQ100" s="75"/>
      <c r="CNR100" s="75"/>
      <c r="CNS100" s="75"/>
      <c r="CNT100" s="75"/>
      <c r="CNU100" s="75"/>
      <c r="CNV100" s="75"/>
      <c r="CNW100" s="75"/>
      <c r="CNX100" s="75"/>
      <c r="CNY100" s="75"/>
      <c r="CNZ100" s="75"/>
      <c r="COA100" s="75"/>
      <c r="COB100" s="75"/>
      <c r="COC100" s="75"/>
      <c r="COD100" s="75"/>
      <c r="COE100" s="75"/>
      <c r="COF100" s="75"/>
      <c r="COG100" s="75"/>
      <c r="COH100" s="75"/>
      <c r="COI100" s="75"/>
      <c r="COJ100" s="75"/>
      <c r="COK100" s="75"/>
      <c r="COL100" s="75"/>
      <c r="COM100" s="75"/>
      <c r="CON100" s="75"/>
      <c r="COO100" s="75"/>
      <c r="COP100" s="75"/>
      <c r="COQ100" s="75"/>
      <c r="COR100" s="75"/>
      <c r="COS100" s="75"/>
      <c r="COT100" s="75"/>
      <c r="COU100" s="75"/>
      <c r="COV100" s="75"/>
      <c r="COW100" s="75"/>
      <c r="COX100" s="75"/>
      <c r="COY100" s="75"/>
      <c r="COZ100" s="75"/>
      <c r="CPA100" s="75"/>
      <c r="CPB100" s="75"/>
      <c r="CPC100" s="75"/>
      <c r="CPD100" s="75"/>
      <c r="CPE100" s="75"/>
      <c r="CPF100" s="75"/>
      <c r="CPG100" s="75"/>
      <c r="CPH100" s="75"/>
      <c r="CPI100" s="75"/>
      <c r="CPJ100" s="75"/>
      <c r="CPK100" s="75"/>
      <c r="CPL100" s="75"/>
      <c r="CPM100" s="75"/>
      <c r="CPN100" s="75"/>
      <c r="CPO100" s="75"/>
      <c r="CPP100" s="75"/>
      <c r="CPQ100" s="75"/>
      <c r="CPR100" s="75"/>
      <c r="CPS100" s="75"/>
      <c r="CPT100" s="75"/>
      <c r="CPU100" s="75"/>
      <c r="CPV100" s="75"/>
      <c r="CPW100" s="75"/>
      <c r="CPX100" s="75"/>
      <c r="CPY100" s="75"/>
      <c r="CPZ100" s="75"/>
      <c r="CQA100" s="75"/>
      <c r="CQB100" s="75"/>
      <c r="CQC100" s="75"/>
      <c r="CQD100" s="75"/>
      <c r="CQE100" s="75"/>
      <c r="CQF100" s="75"/>
      <c r="CQG100" s="75"/>
      <c r="CQH100" s="75"/>
      <c r="CQI100" s="75"/>
      <c r="CQJ100" s="75"/>
      <c r="CQK100" s="75"/>
      <c r="CQL100" s="75"/>
      <c r="CQM100" s="75"/>
      <c r="CQN100" s="75"/>
      <c r="CQO100" s="75"/>
      <c r="CQP100" s="75"/>
      <c r="CQQ100" s="75"/>
      <c r="CQR100" s="75"/>
      <c r="CQS100" s="75"/>
      <c r="CQT100" s="75"/>
      <c r="CQU100" s="75"/>
      <c r="CQV100" s="75"/>
      <c r="CQW100" s="75"/>
      <c r="CQX100" s="75"/>
      <c r="CQY100" s="75"/>
      <c r="CQZ100" s="75"/>
      <c r="CRA100" s="75"/>
      <c r="CRB100" s="75"/>
      <c r="CRC100" s="75"/>
      <c r="CRD100" s="75"/>
      <c r="CRE100" s="75"/>
      <c r="CRF100" s="75"/>
      <c r="CRG100" s="75"/>
      <c r="CRH100" s="75"/>
      <c r="CRI100" s="75"/>
      <c r="CRJ100" s="75"/>
      <c r="CRK100" s="75"/>
      <c r="CRL100" s="75"/>
      <c r="CRM100" s="75"/>
      <c r="CRN100" s="75"/>
      <c r="CRO100" s="75"/>
      <c r="CRP100" s="75"/>
      <c r="CRQ100" s="75"/>
      <c r="CRR100" s="75"/>
      <c r="CRS100" s="75"/>
      <c r="CRT100" s="75"/>
      <c r="CRU100" s="75"/>
      <c r="CRV100" s="75"/>
      <c r="CRW100" s="75"/>
      <c r="CRX100" s="75"/>
      <c r="CRY100" s="75"/>
      <c r="CRZ100" s="75"/>
      <c r="CSA100" s="75"/>
      <c r="CSB100" s="75"/>
      <c r="CSC100" s="75"/>
      <c r="CSD100" s="75"/>
      <c r="CSE100" s="75"/>
      <c r="CSF100" s="75"/>
      <c r="CSG100" s="75"/>
      <c r="CSH100" s="75"/>
      <c r="CSI100" s="75"/>
      <c r="CSJ100" s="75"/>
      <c r="CSK100" s="75"/>
      <c r="CSL100" s="75"/>
      <c r="CSM100" s="75"/>
      <c r="CSN100" s="75"/>
      <c r="CSO100" s="75"/>
      <c r="CSP100" s="75"/>
      <c r="CSQ100" s="75"/>
      <c r="CSR100" s="75"/>
      <c r="CSS100" s="75"/>
      <c r="CST100" s="75"/>
      <c r="CSU100" s="75"/>
      <c r="CSV100" s="75"/>
      <c r="CSW100" s="75"/>
      <c r="CSX100" s="75"/>
      <c r="CSY100" s="75"/>
      <c r="CSZ100" s="75"/>
      <c r="CTA100" s="75"/>
      <c r="CTB100" s="75"/>
      <c r="CTC100" s="75"/>
      <c r="CTD100" s="75"/>
      <c r="CTE100" s="75"/>
      <c r="CTF100" s="75"/>
      <c r="CTG100" s="75"/>
      <c r="CTH100" s="75"/>
      <c r="CTI100" s="75"/>
      <c r="CTJ100" s="75"/>
      <c r="CTK100" s="75"/>
      <c r="CTL100" s="75"/>
      <c r="CTM100" s="75"/>
      <c r="CTN100" s="75"/>
      <c r="CTO100" s="75"/>
      <c r="CTP100" s="75"/>
      <c r="CTQ100" s="75"/>
      <c r="CTR100" s="75"/>
      <c r="CTS100" s="75"/>
      <c r="CTT100" s="75"/>
      <c r="CTU100" s="75"/>
      <c r="CTV100" s="75"/>
      <c r="CTW100" s="75"/>
      <c r="CTX100" s="75"/>
      <c r="CTY100" s="75"/>
      <c r="CTZ100" s="75"/>
      <c r="CUA100" s="75"/>
      <c r="CUB100" s="75"/>
      <c r="CUC100" s="75"/>
      <c r="CUD100" s="75"/>
      <c r="CUE100" s="75"/>
      <c r="CUF100" s="75"/>
      <c r="CUG100" s="75"/>
      <c r="CUH100" s="75"/>
      <c r="CUI100" s="75"/>
      <c r="CUJ100" s="75"/>
      <c r="CUK100" s="75"/>
      <c r="CUL100" s="75"/>
      <c r="CUM100" s="75"/>
      <c r="CUN100" s="75"/>
      <c r="CUO100" s="75"/>
      <c r="CUP100" s="75"/>
      <c r="CUQ100" s="75"/>
      <c r="CUR100" s="75"/>
      <c r="CUS100" s="75"/>
      <c r="CUT100" s="75"/>
      <c r="CUU100" s="75"/>
      <c r="CUV100" s="75"/>
      <c r="CUW100" s="75"/>
      <c r="CUX100" s="75"/>
      <c r="CUY100" s="75"/>
      <c r="CUZ100" s="75"/>
      <c r="CVA100" s="75"/>
      <c r="CVB100" s="75"/>
      <c r="CVC100" s="75"/>
      <c r="CVD100" s="75"/>
      <c r="CVE100" s="75"/>
      <c r="CVF100" s="75"/>
      <c r="CVG100" s="75"/>
      <c r="CVH100" s="75"/>
      <c r="CVI100" s="75"/>
      <c r="CVJ100" s="75"/>
      <c r="CVK100" s="75"/>
      <c r="CVL100" s="75"/>
      <c r="CVM100" s="75"/>
      <c r="CVN100" s="75"/>
      <c r="CVO100" s="75"/>
      <c r="CVP100" s="75"/>
      <c r="CVQ100" s="75"/>
      <c r="CVR100" s="75"/>
      <c r="CVS100" s="75"/>
      <c r="CVT100" s="75"/>
      <c r="CVU100" s="75"/>
      <c r="CVV100" s="75"/>
      <c r="CVW100" s="75"/>
      <c r="CVX100" s="75"/>
      <c r="CVY100" s="75"/>
      <c r="CVZ100" s="75"/>
      <c r="CWA100" s="75"/>
      <c r="CWB100" s="75"/>
      <c r="CWC100" s="75"/>
      <c r="CWD100" s="75"/>
      <c r="CWE100" s="75"/>
      <c r="CWF100" s="75"/>
      <c r="CWG100" s="75"/>
      <c r="CWH100" s="75"/>
      <c r="CWI100" s="75"/>
      <c r="CWJ100" s="75"/>
      <c r="CWK100" s="75"/>
      <c r="CWL100" s="75"/>
      <c r="CWM100" s="75"/>
      <c r="CWN100" s="75"/>
      <c r="CWO100" s="75"/>
      <c r="CWP100" s="75"/>
      <c r="CWQ100" s="75"/>
      <c r="CWR100" s="75"/>
      <c r="CWS100" s="75"/>
      <c r="CWT100" s="75"/>
      <c r="CWU100" s="75"/>
      <c r="CWV100" s="75"/>
      <c r="CWW100" s="75"/>
      <c r="CWX100" s="75"/>
      <c r="CWY100" s="75"/>
      <c r="CWZ100" s="75"/>
      <c r="CXA100" s="75"/>
      <c r="CXB100" s="75"/>
      <c r="CXC100" s="75"/>
      <c r="CXD100" s="75"/>
      <c r="CXE100" s="75"/>
      <c r="CXF100" s="75"/>
      <c r="CXG100" s="75"/>
      <c r="CXH100" s="75"/>
      <c r="CXI100" s="75"/>
      <c r="CXJ100" s="75"/>
      <c r="CXK100" s="75"/>
      <c r="CXL100" s="75"/>
      <c r="CXM100" s="75"/>
      <c r="CXN100" s="75"/>
      <c r="CXO100" s="75"/>
      <c r="CXP100" s="75"/>
      <c r="CXQ100" s="75"/>
      <c r="CXR100" s="75"/>
      <c r="CXS100" s="75"/>
      <c r="CXT100" s="75"/>
      <c r="CXU100" s="75"/>
      <c r="CXV100" s="75"/>
      <c r="CXW100" s="75"/>
      <c r="CXX100" s="75"/>
      <c r="CXY100" s="75"/>
      <c r="CXZ100" s="75"/>
      <c r="CYA100" s="75"/>
      <c r="CYB100" s="75"/>
      <c r="CYC100" s="75"/>
      <c r="CYD100" s="75"/>
      <c r="CYE100" s="75"/>
      <c r="CYF100" s="75"/>
      <c r="CYG100" s="75"/>
      <c r="CYH100" s="75"/>
      <c r="CYI100" s="75"/>
      <c r="CYJ100" s="75"/>
      <c r="CYK100" s="75"/>
      <c r="CYL100" s="75"/>
      <c r="CYM100" s="75"/>
      <c r="CYN100" s="75"/>
      <c r="CYO100" s="75"/>
      <c r="CYP100" s="75"/>
      <c r="CYQ100" s="75"/>
      <c r="CYR100" s="75"/>
      <c r="CYS100" s="75"/>
      <c r="CYT100" s="75"/>
      <c r="CYU100" s="75"/>
      <c r="CYV100" s="75"/>
      <c r="CYW100" s="75"/>
      <c r="CYX100" s="75"/>
      <c r="CYY100" s="75"/>
      <c r="CYZ100" s="75"/>
      <c r="CZA100" s="75"/>
      <c r="CZB100" s="75"/>
      <c r="CZC100" s="75"/>
      <c r="CZD100" s="75"/>
      <c r="CZE100" s="75"/>
      <c r="CZF100" s="75"/>
      <c r="CZG100" s="75"/>
      <c r="CZH100" s="75"/>
      <c r="CZI100" s="75"/>
      <c r="CZJ100" s="75"/>
      <c r="CZK100" s="75"/>
      <c r="CZL100" s="75"/>
      <c r="CZM100" s="75"/>
      <c r="CZN100" s="75"/>
      <c r="CZO100" s="75"/>
      <c r="CZP100" s="75"/>
      <c r="CZQ100" s="75"/>
      <c r="CZR100" s="75"/>
      <c r="CZS100" s="75"/>
      <c r="CZT100" s="75"/>
      <c r="CZU100" s="75"/>
      <c r="CZV100" s="75"/>
      <c r="CZW100" s="75"/>
      <c r="CZX100" s="75"/>
      <c r="CZY100" s="75"/>
      <c r="CZZ100" s="75"/>
      <c r="DAA100" s="75"/>
      <c r="DAB100" s="75"/>
      <c r="DAC100" s="75"/>
      <c r="DAD100" s="75"/>
      <c r="DAE100" s="75"/>
      <c r="DAF100" s="75"/>
      <c r="DAG100" s="75"/>
      <c r="DAH100" s="75"/>
      <c r="DAI100" s="75"/>
      <c r="DAJ100" s="75"/>
      <c r="DAK100" s="75"/>
      <c r="DAL100" s="75"/>
      <c r="DAM100" s="75"/>
      <c r="DAN100" s="75"/>
      <c r="DAO100" s="75"/>
      <c r="DAP100" s="75"/>
      <c r="DAQ100" s="75"/>
      <c r="DAR100" s="75"/>
      <c r="DAS100" s="75"/>
      <c r="DAT100" s="75"/>
      <c r="DAU100" s="75"/>
      <c r="DAV100" s="75"/>
      <c r="DAW100" s="75"/>
      <c r="DAX100" s="75"/>
      <c r="DAY100" s="75"/>
      <c r="DAZ100" s="75"/>
      <c r="DBA100" s="75"/>
      <c r="DBB100" s="75"/>
      <c r="DBC100" s="75"/>
      <c r="DBD100" s="75"/>
      <c r="DBE100" s="75"/>
      <c r="DBF100" s="75"/>
      <c r="DBG100" s="75"/>
      <c r="DBH100" s="75"/>
      <c r="DBI100" s="75"/>
      <c r="DBJ100" s="75"/>
      <c r="DBK100" s="75"/>
      <c r="DBL100" s="75"/>
      <c r="DBM100" s="75"/>
      <c r="DBN100" s="75"/>
      <c r="DBO100" s="75"/>
      <c r="DBP100" s="75"/>
      <c r="DBQ100" s="75"/>
      <c r="DBR100" s="75"/>
      <c r="DBS100" s="75"/>
      <c r="DBT100" s="75"/>
      <c r="DBU100" s="75"/>
      <c r="DBV100" s="75"/>
      <c r="DBW100" s="75"/>
      <c r="DBX100" s="75"/>
      <c r="DBY100" s="75"/>
      <c r="DBZ100" s="75"/>
      <c r="DCA100" s="75"/>
      <c r="DCB100" s="75"/>
      <c r="DCC100" s="75"/>
      <c r="DCD100" s="75"/>
      <c r="DCE100" s="75"/>
      <c r="DCF100" s="75"/>
      <c r="DCG100" s="75"/>
      <c r="DCH100" s="75"/>
      <c r="DCI100" s="75"/>
      <c r="DCJ100" s="75"/>
      <c r="DCK100" s="75"/>
      <c r="DCL100" s="75"/>
      <c r="DCM100" s="75"/>
      <c r="DCN100" s="75"/>
      <c r="DCO100" s="75"/>
      <c r="DCP100" s="75"/>
      <c r="DCQ100" s="75"/>
      <c r="DCR100" s="75"/>
      <c r="DCS100" s="75"/>
      <c r="DCT100" s="75"/>
      <c r="DCU100" s="75"/>
      <c r="DCV100" s="75"/>
      <c r="DCW100" s="75"/>
      <c r="DCX100" s="75"/>
      <c r="DCY100" s="75"/>
      <c r="DCZ100" s="75"/>
      <c r="DDA100" s="75"/>
      <c r="DDB100" s="75"/>
      <c r="DDC100" s="75"/>
      <c r="DDD100" s="75"/>
      <c r="DDE100" s="75"/>
      <c r="DDF100" s="75"/>
      <c r="DDG100" s="75"/>
      <c r="DDH100" s="75"/>
      <c r="DDI100" s="75"/>
      <c r="DDJ100" s="75"/>
      <c r="DDK100" s="75"/>
      <c r="DDL100" s="75"/>
      <c r="DDM100" s="75"/>
      <c r="DDN100" s="75"/>
      <c r="DDO100" s="75"/>
      <c r="DDP100" s="75"/>
      <c r="DDQ100" s="75"/>
      <c r="DDR100" s="75"/>
      <c r="DDS100" s="75"/>
      <c r="DDT100" s="75"/>
      <c r="DDU100" s="75"/>
      <c r="DDV100" s="75"/>
      <c r="DDW100" s="75"/>
      <c r="DDX100" s="75"/>
      <c r="DDY100" s="75"/>
      <c r="DDZ100" s="75"/>
      <c r="DEA100" s="75"/>
      <c r="DEB100" s="75"/>
      <c r="DEC100" s="75"/>
      <c r="DED100" s="75"/>
      <c r="DEE100" s="75"/>
      <c r="DEF100" s="75"/>
      <c r="DEG100" s="75"/>
      <c r="DEH100" s="75"/>
      <c r="DEI100" s="75"/>
      <c r="DEJ100" s="75"/>
      <c r="DEK100" s="75"/>
      <c r="DEL100" s="75"/>
      <c r="DEM100" s="75"/>
      <c r="DEN100" s="75"/>
      <c r="DEO100" s="75"/>
      <c r="DEP100" s="75"/>
      <c r="DEQ100" s="75"/>
      <c r="DER100" s="75"/>
      <c r="DES100" s="75"/>
      <c r="DET100" s="75"/>
      <c r="DEU100" s="75"/>
      <c r="DEV100" s="75"/>
      <c r="DEW100" s="75"/>
      <c r="DEX100" s="75"/>
      <c r="DEY100" s="75"/>
      <c r="DEZ100" s="75"/>
      <c r="DFA100" s="75"/>
      <c r="DFB100" s="75"/>
      <c r="DFC100" s="75"/>
      <c r="DFD100" s="75"/>
      <c r="DFE100" s="75"/>
      <c r="DFF100" s="75"/>
      <c r="DFG100" s="75"/>
      <c r="DFH100" s="75"/>
      <c r="DFI100" s="75"/>
      <c r="DFJ100" s="75"/>
      <c r="DFK100" s="75"/>
      <c r="DFL100" s="75"/>
      <c r="DFM100" s="75"/>
      <c r="DFN100" s="75"/>
      <c r="DFO100" s="75"/>
      <c r="DFP100" s="75"/>
      <c r="DFQ100" s="75"/>
      <c r="DFR100" s="75"/>
      <c r="DFS100" s="75"/>
      <c r="DFT100" s="75"/>
      <c r="DFU100" s="75"/>
      <c r="DFV100" s="75"/>
      <c r="DFW100" s="75"/>
      <c r="DFX100" s="75"/>
      <c r="DFY100" s="75"/>
      <c r="DFZ100" s="75"/>
      <c r="DGA100" s="75"/>
      <c r="DGB100" s="75"/>
      <c r="DGC100" s="75"/>
      <c r="DGD100" s="75"/>
      <c r="DGE100" s="75"/>
      <c r="DGF100" s="75"/>
      <c r="DGG100" s="75"/>
      <c r="DGH100" s="75"/>
      <c r="DGI100" s="75"/>
      <c r="DGJ100" s="75"/>
      <c r="DGK100" s="75"/>
      <c r="DGL100" s="75"/>
      <c r="DGM100" s="75"/>
      <c r="DGN100" s="75"/>
      <c r="DGO100" s="75"/>
      <c r="DGP100" s="75"/>
      <c r="DGQ100" s="75"/>
      <c r="DGR100" s="75"/>
      <c r="DGS100" s="75"/>
      <c r="DGT100" s="75"/>
      <c r="DGU100" s="75"/>
      <c r="DGV100" s="75"/>
      <c r="DGW100" s="75"/>
      <c r="DGX100" s="75"/>
      <c r="DGY100" s="75"/>
      <c r="DGZ100" s="75"/>
      <c r="DHA100" s="75"/>
      <c r="DHB100" s="75"/>
      <c r="DHC100" s="75"/>
      <c r="DHD100" s="75"/>
      <c r="DHE100" s="75"/>
      <c r="DHF100" s="75"/>
      <c r="DHG100" s="75"/>
      <c r="DHH100" s="75"/>
      <c r="DHI100" s="75"/>
      <c r="DHJ100" s="75"/>
      <c r="DHK100" s="75"/>
      <c r="DHL100" s="75"/>
      <c r="DHM100" s="75"/>
      <c r="DHN100" s="75"/>
      <c r="DHO100" s="75"/>
      <c r="DHP100" s="75"/>
      <c r="DHQ100" s="75"/>
      <c r="DHR100" s="75"/>
      <c r="DHS100" s="75"/>
      <c r="DHT100" s="75"/>
      <c r="DHU100" s="75"/>
      <c r="DHV100" s="75"/>
      <c r="DHW100" s="75"/>
      <c r="DHX100" s="75"/>
      <c r="DHY100" s="75"/>
      <c r="DHZ100" s="75"/>
      <c r="DIA100" s="75"/>
      <c r="DIB100" s="75"/>
      <c r="DIC100" s="75"/>
      <c r="DID100" s="75"/>
      <c r="DIE100" s="75"/>
      <c r="DIF100" s="75"/>
      <c r="DIG100" s="75"/>
      <c r="DIH100" s="75"/>
      <c r="DII100" s="75"/>
      <c r="DIJ100" s="75"/>
      <c r="DIK100" s="75"/>
      <c r="DIL100" s="75"/>
      <c r="DIM100" s="75"/>
      <c r="DIN100" s="75"/>
      <c r="DIO100" s="75"/>
      <c r="DIP100" s="75"/>
      <c r="DIQ100" s="75"/>
      <c r="DIR100" s="75"/>
      <c r="DIS100" s="75"/>
      <c r="DIT100" s="75"/>
      <c r="DIU100" s="75"/>
      <c r="DIV100" s="75"/>
      <c r="DIW100" s="75"/>
      <c r="DIX100" s="75"/>
      <c r="DIY100" s="75"/>
      <c r="DIZ100" s="75"/>
      <c r="DJA100" s="75"/>
      <c r="DJB100" s="75"/>
      <c r="DJC100" s="75"/>
      <c r="DJD100" s="75"/>
      <c r="DJE100" s="75"/>
      <c r="DJF100" s="75"/>
      <c r="DJG100" s="75"/>
      <c r="DJH100" s="75"/>
      <c r="DJI100" s="75"/>
      <c r="DJJ100" s="75"/>
      <c r="DJK100" s="75"/>
      <c r="DJL100" s="75"/>
      <c r="DJM100" s="75"/>
      <c r="DJN100" s="75"/>
      <c r="DJO100" s="75"/>
      <c r="DJP100" s="75"/>
      <c r="DJQ100" s="75"/>
      <c r="DJR100" s="75"/>
      <c r="DJS100" s="75"/>
      <c r="DJT100" s="75"/>
      <c r="DJU100" s="75"/>
      <c r="DJV100" s="75"/>
      <c r="DJW100" s="75"/>
      <c r="DJX100" s="75"/>
      <c r="DJY100" s="75"/>
      <c r="DJZ100" s="75"/>
      <c r="DKA100" s="75"/>
      <c r="DKB100" s="75"/>
      <c r="DKC100" s="75"/>
      <c r="DKD100" s="75"/>
      <c r="DKE100" s="75"/>
      <c r="DKF100" s="75"/>
      <c r="DKG100" s="75"/>
      <c r="DKH100" s="75"/>
      <c r="DKI100" s="75"/>
      <c r="DKJ100" s="75"/>
      <c r="DKK100" s="75"/>
      <c r="DKL100" s="75"/>
      <c r="DKM100" s="75"/>
      <c r="DKN100" s="75"/>
      <c r="DKO100" s="75"/>
      <c r="DKP100" s="75"/>
      <c r="DKQ100" s="75"/>
      <c r="DKR100" s="75"/>
      <c r="DKS100" s="75"/>
      <c r="DKT100" s="75"/>
      <c r="DKU100" s="75"/>
      <c r="DKV100" s="75"/>
      <c r="DKW100" s="75"/>
      <c r="DKX100" s="75"/>
      <c r="DKY100" s="75"/>
      <c r="DKZ100" s="75"/>
      <c r="DLA100" s="75"/>
      <c r="DLB100" s="75"/>
      <c r="DLC100" s="75"/>
      <c r="DLD100" s="75"/>
      <c r="DLE100" s="75"/>
      <c r="DLF100" s="75"/>
      <c r="DLG100" s="75"/>
      <c r="DLH100" s="75"/>
      <c r="DLI100" s="75"/>
      <c r="DLJ100" s="75"/>
      <c r="DLK100" s="75"/>
      <c r="DLL100" s="75"/>
      <c r="DLM100" s="75"/>
      <c r="DLN100" s="75"/>
      <c r="DLO100" s="75"/>
      <c r="DLP100" s="75"/>
      <c r="DLQ100" s="75"/>
      <c r="DLR100" s="75"/>
      <c r="DLS100" s="75"/>
      <c r="DLT100" s="75"/>
      <c r="DLU100" s="75"/>
      <c r="DLV100" s="75"/>
      <c r="DLW100" s="75"/>
      <c r="DLX100" s="75"/>
      <c r="DLY100" s="75"/>
      <c r="DLZ100" s="75"/>
      <c r="DMA100" s="75"/>
      <c r="DMB100" s="75"/>
      <c r="DMC100" s="75"/>
      <c r="DMD100" s="75"/>
      <c r="DME100" s="75"/>
      <c r="DMF100" s="75"/>
      <c r="DMG100" s="75"/>
      <c r="DMH100" s="75"/>
      <c r="DMI100" s="75"/>
      <c r="DMJ100" s="75"/>
      <c r="DMK100" s="75"/>
      <c r="DML100" s="75"/>
      <c r="DMM100" s="75"/>
      <c r="DMN100" s="75"/>
      <c r="DMO100" s="75"/>
      <c r="DMP100" s="75"/>
      <c r="DMQ100" s="75"/>
      <c r="DMR100" s="75"/>
      <c r="DMS100" s="75"/>
      <c r="DMT100" s="75"/>
      <c r="DMU100" s="75"/>
      <c r="DMV100" s="75"/>
      <c r="DMW100" s="75"/>
      <c r="DMX100" s="75"/>
      <c r="DMY100" s="75"/>
      <c r="DMZ100" s="75"/>
      <c r="DNA100" s="75"/>
      <c r="DNB100" s="75"/>
      <c r="DNC100" s="75"/>
      <c r="DND100" s="75"/>
      <c r="DNE100" s="75"/>
      <c r="DNF100" s="75"/>
      <c r="DNG100" s="75"/>
      <c r="DNH100" s="75"/>
      <c r="DNI100" s="75"/>
      <c r="DNJ100" s="75"/>
      <c r="DNK100" s="75"/>
      <c r="DNL100" s="75"/>
      <c r="DNM100" s="75"/>
      <c r="DNN100" s="75"/>
      <c r="DNO100" s="75"/>
      <c r="DNP100" s="75"/>
      <c r="DNQ100" s="75"/>
      <c r="DNR100" s="75"/>
      <c r="DNS100" s="75"/>
      <c r="DNT100" s="75"/>
      <c r="DNU100" s="75"/>
      <c r="DNV100" s="75"/>
      <c r="DNW100" s="75"/>
      <c r="DNX100" s="75"/>
      <c r="DNY100" s="75"/>
      <c r="DNZ100" s="75"/>
      <c r="DOA100" s="75"/>
      <c r="DOB100" s="75"/>
      <c r="DOC100" s="75"/>
      <c r="DOD100" s="75"/>
      <c r="DOE100" s="75"/>
      <c r="DOF100" s="75"/>
      <c r="DOG100" s="75"/>
      <c r="DOH100" s="75"/>
      <c r="DOI100" s="75"/>
      <c r="DOJ100" s="75"/>
      <c r="DOK100" s="75"/>
      <c r="DOL100" s="75"/>
      <c r="DOM100" s="75"/>
      <c r="DON100" s="75"/>
      <c r="DOO100" s="75"/>
      <c r="DOP100" s="75"/>
      <c r="DOQ100" s="75"/>
      <c r="DOR100" s="75"/>
      <c r="DOS100" s="75"/>
      <c r="DOT100" s="75"/>
      <c r="DOU100" s="75"/>
      <c r="DOV100" s="75"/>
      <c r="DOW100" s="75"/>
      <c r="DOX100" s="75"/>
      <c r="DOY100" s="75"/>
      <c r="DOZ100" s="75"/>
      <c r="DPA100" s="75"/>
      <c r="DPB100" s="75"/>
      <c r="DPC100" s="75"/>
      <c r="DPD100" s="75"/>
      <c r="DPE100" s="75"/>
      <c r="DPF100" s="75"/>
      <c r="DPG100" s="75"/>
      <c r="DPH100" s="75"/>
      <c r="DPI100" s="75"/>
      <c r="DPJ100" s="75"/>
      <c r="DPK100" s="75"/>
      <c r="DPL100" s="75"/>
      <c r="DPM100" s="75"/>
      <c r="DPN100" s="75"/>
      <c r="DPO100" s="75"/>
      <c r="DPP100" s="75"/>
      <c r="DPQ100" s="75"/>
      <c r="DPR100" s="75"/>
      <c r="DPS100" s="75"/>
      <c r="DPT100" s="75"/>
      <c r="DPU100" s="75"/>
      <c r="DPV100" s="75"/>
      <c r="DPW100" s="75"/>
      <c r="DPX100" s="75"/>
      <c r="DPY100" s="75"/>
      <c r="DPZ100" s="75"/>
      <c r="DQA100" s="75"/>
      <c r="DQB100" s="75"/>
      <c r="DQC100" s="75"/>
      <c r="DQD100" s="75"/>
      <c r="DQE100" s="75"/>
      <c r="DQF100" s="75"/>
      <c r="DQG100" s="75"/>
      <c r="DQH100" s="75"/>
      <c r="DQI100" s="75"/>
      <c r="DQJ100" s="75"/>
      <c r="DQK100" s="75"/>
      <c r="DQL100" s="75"/>
      <c r="DQM100" s="75"/>
      <c r="DQN100" s="75"/>
      <c r="DQO100" s="75"/>
      <c r="DQP100" s="75"/>
      <c r="DQQ100" s="75"/>
      <c r="DQR100" s="75"/>
      <c r="DQS100" s="75"/>
      <c r="DQT100" s="75"/>
      <c r="DQU100" s="75"/>
      <c r="DQV100" s="75"/>
      <c r="DQW100" s="75"/>
      <c r="DQX100" s="75"/>
      <c r="DQY100" s="75"/>
      <c r="DQZ100" s="75"/>
      <c r="DRA100" s="75"/>
      <c r="DRB100" s="75"/>
      <c r="DRC100" s="75"/>
      <c r="DRD100" s="75"/>
      <c r="DRE100" s="75"/>
      <c r="DRF100" s="75"/>
      <c r="DRG100" s="75"/>
      <c r="DRH100" s="75"/>
      <c r="DRI100" s="75"/>
      <c r="DRJ100" s="75"/>
      <c r="DRK100" s="75"/>
      <c r="DRL100" s="75"/>
      <c r="DRM100" s="75"/>
      <c r="DRN100" s="75"/>
      <c r="DRO100" s="75"/>
      <c r="DRP100" s="75"/>
      <c r="DRQ100" s="75"/>
      <c r="DRR100" s="75"/>
      <c r="DRS100" s="75"/>
      <c r="DRT100" s="75"/>
      <c r="DRU100" s="75"/>
      <c r="DRV100" s="75"/>
      <c r="DRW100" s="75"/>
      <c r="DRX100" s="75"/>
      <c r="DRY100" s="75"/>
      <c r="DRZ100" s="75"/>
      <c r="DSA100" s="75"/>
      <c r="DSB100" s="75"/>
      <c r="DSC100" s="75"/>
      <c r="DSD100" s="75"/>
      <c r="DSE100" s="75"/>
      <c r="DSF100" s="75"/>
      <c r="DSG100" s="75"/>
      <c r="DSH100" s="75"/>
      <c r="DSI100" s="75"/>
      <c r="DSJ100" s="75"/>
      <c r="DSK100" s="75"/>
      <c r="DSL100" s="75"/>
      <c r="DSM100" s="75"/>
      <c r="DSN100" s="75"/>
      <c r="DSO100" s="75"/>
      <c r="DSP100" s="75"/>
      <c r="DSQ100" s="75"/>
      <c r="DSR100" s="75"/>
      <c r="DSS100" s="75"/>
      <c r="DST100" s="75"/>
      <c r="DSU100" s="75"/>
      <c r="DSV100" s="75"/>
      <c r="DSW100" s="75"/>
      <c r="DSX100" s="75"/>
      <c r="DSY100" s="75"/>
      <c r="DSZ100" s="75"/>
      <c r="DTA100" s="75"/>
      <c r="DTB100" s="75"/>
      <c r="DTC100" s="75"/>
      <c r="DTD100" s="75"/>
      <c r="DTE100" s="75"/>
      <c r="DTF100" s="75"/>
      <c r="DTG100" s="75"/>
      <c r="DTH100" s="75"/>
      <c r="DTI100" s="75"/>
      <c r="DTJ100" s="75"/>
      <c r="DTK100" s="75"/>
      <c r="DTL100" s="75"/>
      <c r="DTM100" s="75"/>
      <c r="DTN100" s="75"/>
      <c r="DTO100" s="75"/>
      <c r="DTP100" s="75"/>
      <c r="DTQ100" s="75"/>
      <c r="DTR100" s="75"/>
      <c r="DTS100" s="75"/>
      <c r="DTT100" s="75"/>
      <c r="DTU100" s="75"/>
      <c r="DTV100" s="75"/>
      <c r="DTW100" s="75"/>
      <c r="DTX100" s="75"/>
      <c r="DTY100" s="75"/>
      <c r="DTZ100" s="75"/>
      <c r="DUA100" s="75"/>
      <c r="DUB100" s="75"/>
      <c r="DUC100" s="75"/>
      <c r="DUD100" s="75"/>
      <c r="DUE100" s="75"/>
      <c r="DUF100" s="75"/>
      <c r="DUG100" s="75"/>
      <c r="DUH100" s="75"/>
      <c r="DUI100" s="75"/>
      <c r="DUJ100" s="75"/>
      <c r="DUK100" s="75"/>
      <c r="DUL100" s="75"/>
      <c r="DUM100" s="75"/>
      <c r="DUN100" s="75"/>
      <c r="DUO100" s="75"/>
      <c r="DUP100" s="75"/>
      <c r="DUQ100" s="75"/>
      <c r="DUR100" s="75"/>
      <c r="DUS100" s="75"/>
      <c r="DUT100" s="75"/>
      <c r="DUU100" s="75"/>
      <c r="DUV100" s="75"/>
      <c r="DUW100" s="75"/>
      <c r="DUX100" s="75"/>
      <c r="DUY100" s="75"/>
      <c r="DUZ100" s="75"/>
      <c r="DVA100" s="75"/>
      <c r="DVB100" s="75"/>
      <c r="DVC100" s="75"/>
      <c r="DVD100" s="75"/>
      <c r="DVE100" s="75"/>
      <c r="DVF100" s="75"/>
      <c r="DVG100" s="75"/>
      <c r="DVH100" s="75"/>
      <c r="DVI100" s="75"/>
      <c r="DVJ100" s="75"/>
      <c r="DVK100" s="75"/>
      <c r="DVL100" s="75"/>
      <c r="DVM100" s="75"/>
      <c r="DVN100" s="75"/>
      <c r="DVO100" s="75"/>
      <c r="DVP100" s="75"/>
      <c r="DVQ100" s="75"/>
      <c r="DVR100" s="75"/>
      <c r="DVS100" s="75"/>
      <c r="DVT100" s="75"/>
      <c r="DVU100" s="75"/>
      <c r="DVV100" s="75"/>
      <c r="DVW100" s="75"/>
      <c r="DVX100" s="75"/>
      <c r="DVY100" s="75"/>
      <c r="DVZ100" s="75"/>
      <c r="DWA100" s="75"/>
      <c r="DWB100" s="75"/>
      <c r="DWC100" s="75"/>
      <c r="DWD100" s="75"/>
      <c r="DWE100" s="75"/>
      <c r="DWF100" s="75"/>
      <c r="DWG100" s="75"/>
      <c r="DWH100" s="75"/>
      <c r="DWI100" s="75"/>
      <c r="DWJ100" s="75"/>
      <c r="DWK100" s="75"/>
      <c r="DWL100" s="75"/>
      <c r="DWM100" s="75"/>
      <c r="DWN100" s="75"/>
      <c r="DWO100" s="75"/>
      <c r="DWP100" s="75"/>
      <c r="DWQ100" s="75"/>
      <c r="DWR100" s="75"/>
      <c r="DWS100" s="75"/>
      <c r="DWT100" s="75"/>
      <c r="DWU100" s="75"/>
      <c r="DWV100" s="75"/>
      <c r="DWW100" s="75"/>
      <c r="DWX100" s="75"/>
      <c r="DWY100" s="75"/>
      <c r="DWZ100" s="75"/>
      <c r="DXA100" s="75"/>
      <c r="DXB100" s="75"/>
      <c r="DXC100" s="75"/>
      <c r="DXD100" s="75"/>
      <c r="DXE100" s="75"/>
      <c r="DXF100" s="75"/>
      <c r="DXG100" s="75"/>
      <c r="DXH100" s="75"/>
      <c r="DXI100" s="75"/>
      <c r="DXJ100" s="75"/>
      <c r="DXK100" s="75"/>
      <c r="DXL100" s="75"/>
      <c r="DXM100" s="75"/>
      <c r="DXN100" s="75"/>
      <c r="DXO100" s="75"/>
      <c r="DXP100" s="75"/>
      <c r="DXQ100" s="75"/>
      <c r="DXR100" s="75"/>
      <c r="DXS100" s="75"/>
      <c r="DXT100" s="75"/>
      <c r="DXU100" s="75"/>
      <c r="DXV100" s="75"/>
      <c r="DXW100" s="75"/>
      <c r="DXX100" s="75"/>
      <c r="DXY100" s="75"/>
      <c r="DXZ100" s="75"/>
      <c r="DYA100" s="75"/>
      <c r="DYB100" s="75"/>
      <c r="DYC100" s="75"/>
      <c r="DYD100" s="75"/>
      <c r="DYE100" s="75"/>
      <c r="DYF100" s="75"/>
      <c r="DYG100" s="75"/>
      <c r="DYH100" s="75"/>
      <c r="DYI100" s="75"/>
      <c r="DYJ100" s="75"/>
      <c r="DYK100" s="75"/>
      <c r="DYL100" s="75"/>
      <c r="DYM100" s="75"/>
      <c r="DYN100" s="75"/>
      <c r="DYO100" s="75"/>
      <c r="DYP100" s="75"/>
      <c r="DYQ100" s="75"/>
      <c r="DYR100" s="75"/>
      <c r="DYS100" s="75"/>
      <c r="DYT100" s="75"/>
      <c r="DYU100" s="75"/>
      <c r="DYV100" s="75"/>
      <c r="DYW100" s="75"/>
      <c r="DYX100" s="75"/>
      <c r="DYY100" s="75"/>
      <c r="DYZ100" s="75"/>
      <c r="DZA100" s="75"/>
      <c r="DZB100" s="75"/>
      <c r="DZC100" s="75"/>
      <c r="DZD100" s="75"/>
      <c r="DZE100" s="75"/>
      <c r="DZF100" s="75"/>
      <c r="DZG100" s="75"/>
      <c r="DZH100" s="75"/>
      <c r="DZI100" s="75"/>
      <c r="DZJ100" s="75"/>
      <c r="DZK100" s="75"/>
      <c r="DZL100" s="75"/>
      <c r="DZM100" s="75"/>
      <c r="DZN100" s="75"/>
      <c r="DZO100" s="75"/>
      <c r="DZP100" s="75"/>
      <c r="DZQ100" s="75"/>
      <c r="DZR100" s="75"/>
      <c r="DZS100" s="75"/>
      <c r="DZT100" s="75"/>
      <c r="DZU100" s="75"/>
      <c r="DZV100" s="75"/>
      <c r="DZW100" s="75"/>
      <c r="DZX100" s="75"/>
      <c r="DZY100" s="75"/>
      <c r="DZZ100" s="75"/>
      <c r="EAA100" s="75"/>
      <c r="EAB100" s="75"/>
      <c r="EAC100" s="75"/>
      <c r="EAD100" s="75"/>
      <c r="EAE100" s="75"/>
      <c r="EAF100" s="75"/>
      <c r="EAG100" s="75"/>
      <c r="EAH100" s="75"/>
      <c r="EAI100" s="75"/>
      <c r="EAJ100" s="75"/>
      <c r="EAK100" s="75"/>
      <c r="EAL100" s="75"/>
      <c r="EAM100" s="75"/>
      <c r="EAN100" s="75"/>
      <c r="EAO100" s="75"/>
      <c r="EAP100" s="75"/>
      <c r="EAQ100" s="75"/>
      <c r="EAR100" s="75"/>
      <c r="EAS100" s="75"/>
      <c r="EAT100" s="75"/>
      <c r="EAU100" s="75"/>
      <c r="EAV100" s="75"/>
      <c r="EAW100" s="75"/>
      <c r="EAX100" s="75"/>
      <c r="EAY100" s="75"/>
      <c r="EAZ100" s="75"/>
      <c r="EBA100" s="75"/>
      <c r="EBB100" s="75"/>
      <c r="EBC100" s="75"/>
      <c r="EBD100" s="75"/>
      <c r="EBE100" s="75"/>
      <c r="EBF100" s="75"/>
      <c r="EBG100" s="75"/>
      <c r="EBH100" s="75"/>
      <c r="EBI100" s="75"/>
      <c r="EBJ100" s="75"/>
      <c r="EBK100" s="75"/>
      <c r="EBL100" s="75"/>
      <c r="EBM100" s="75"/>
      <c r="EBN100" s="75"/>
      <c r="EBO100" s="75"/>
      <c r="EBP100" s="75"/>
      <c r="EBQ100" s="75"/>
      <c r="EBR100" s="75"/>
      <c r="EBS100" s="75"/>
      <c r="EBT100" s="75"/>
      <c r="EBU100" s="75"/>
      <c r="EBV100" s="75"/>
      <c r="EBW100" s="75"/>
      <c r="EBX100" s="75"/>
      <c r="EBY100" s="75"/>
      <c r="EBZ100" s="75"/>
      <c r="ECA100" s="75"/>
      <c r="ECB100" s="75"/>
      <c r="ECC100" s="75"/>
      <c r="ECD100" s="75"/>
      <c r="ECE100" s="75"/>
      <c r="ECF100" s="75"/>
      <c r="ECG100" s="75"/>
      <c r="ECH100" s="75"/>
      <c r="ECI100" s="75"/>
      <c r="ECJ100" s="75"/>
      <c r="ECK100" s="75"/>
      <c r="ECL100" s="75"/>
      <c r="ECM100" s="75"/>
      <c r="ECN100" s="75"/>
      <c r="ECO100" s="75"/>
      <c r="ECP100" s="75"/>
      <c r="ECQ100" s="75"/>
      <c r="ECR100" s="75"/>
      <c r="ECS100" s="75"/>
      <c r="ECT100" s="75"/>
      <c r="ECU100" s="75"/>
      <c r="ECV100" s="75"/>
      <c r="ECW100" s="75"/>
      <c r="ECX100" s="75"/>
      <c r="ECY100" s="75"/>
      <c r="ECZ100" s="75"/>
      <c r="EDA100" s="75"/>
      <c r="EDB100" s="75"/>
      <c r="EDC100" s="75"/>
      <c r="EDD100" s="75"/>
      <c r="EDE100" s="75"/>
      <c r="EDF100" s="75"/>
      <c r="EDG100" s="75"/>
      <c r="EDH100" s="75"/>
      <c r="EDI100" s="75"/>
      <c r="EDJ100" s="75"/>
      <c r="EDK100" s="75"/>
      <c r="EDL100" s="75"/>
      <c r="EDM100" s="75"/>
      <c r="EDN100" s="75"/>
      <c r="EDO100" s="75"/>
      <c r="EDP100" s="75"/>
      <c r="EDQ100" s="75"/>
      <c r="EDR100" s="75"/>
      <c r="EDS100" s="75"/>
      <c r="EDT100" s="75"/>
      <c r="EDU100" s="75"/>
      <c r="EDV100" s="75"/>
      <c r="EDW100" s="75"/>
      <c r="EDX100" s="75"/>
      <c r="EDY100" s="75"/>
      <c r="EDZ100" s="75"/>
      <c r="EEA100" s="75"/>
      <c r="EEB100" s="75"/>
      <c r="EEC100" s="75"/>
      <c r="EED100" s="75"/>
      <c r="EEE100" s="75"/>
      <c r="EEF100" s="75"/>
      <c r="EEG100" s="75"/>
      <c r="EEH100" s="75"/>
      <c r="EEI100" s="75"/>
      <c r="EEJ100" s="75"/>
      <c r="EEK100" s="75"/>
      <c r="EEL100" s="75"/>
      <c r="EEM100" s="75"/>
      <c r="EEN100" s="75"/>
      <c r="EEO100" s="75"/>
      <c r="EEP100" s="75"/>
      <c r="EEQ100" s="75"/>
      <c r="EER100" s="75"/>
      <c r="EES100" s="75"/>
      <c r="EET100" s="75"/>
      <c r="EEU100" s="75"/>
      <c r="EEV100" s="75"/>
      <c r="EEW100" s="75"/>
      <c r="EEX100" s="75"/>
      <c r="EEY100" s="75"/>
      <c r="EEZ100" s="75"/>
      <c r="EFA100" s="75"/>
      <c r="EFB100" s="75"/>
      <c r="EFC100" s="75"/>
      <c r="EFD100" s="75"/>
      <c r="EFE100" s="75"/>
      <c r="EFF100" s="75"/>
      <c r="EFG100" s="75"/>
      <c r="EFH100" s="75"/>
      <c r="EFI100" s="75"/>
      <c r="EFJ100" s="75"/>
      <c r="EFK100" s="75"/>
      <c r="EFL100" s="75"/>
      <c r="EFM100" s="75"/>
      <c r="EFN100" s="75"/>
      <c r="EFO100" s="75"/>
      <c r="EFP100" s="75"/>
      <c r="EFQ100" s="75"/>
      <c r="EFR100" s="75"/>
      <c r="EFS100" s="75"/>
      <c r="EFT100" s="75"/>
      <c r="EFU100" s="75"/>
      <c r="EFV100" s="75"/>
      <c r="EFW100" s="75"/>
      <c r="EFX100" s="75"/>
      <c r="EFY100" s="75"/>
      <c r="EFZ100" s="75"/>
      <c r="EGA100" s="75"/>
      <c r="EGB100" s="75"/>
      <c r="EGC100" s="75"/>
      <c r="EGD100" s="75"/>
      <c r="EGE100" s="75"/>
      <c r="EGF100" s="75"/>
      <c r="EGG100" s="75"/>
      <c r="EGH100" s="75"/>
      <c r="EGI100" s="75"/>
      <c r="EGJ100" s="75"/>
      <c r="EGK100" s="75"/>
      <c r="EGL100" s="75"/>
      <c r="EGM100" s="75"/>
      <c r="EGN100" s="75"/>
      <c r="EGO100" s="75"/>
      <c r="EGP100" s="75"/>
      <c r="EGQ100" s="75"/>
      <c r="EGR100" s="75"/>
      <c r="EGS100" s="75"/>
      <c r="EGT100" s="75"/>
      <c r="EGU100" s="75"/>
      <c r="EGV100" s="75"/>
      <c r="EGW100" s="75"/>
      <c r="EGX100" s="75"/>
      <c r="EGY100" s="75"/>
      <c r="EGZ100" s="75"/>
      <c r="EHA100" s="75"/>
      <c r="EHB100" s="75"/>
      <c r="EHC100" s="75"/>
      <c r="EHD100" s="75"/>
      <c r="EHE100" s="75"/>
      <c r="EHF100" s="75"/>
      <c r="EHG100" s="75"/>
      <c r="EHH100" s="75"/>
      <c r="EHI100" s="75"/>
      <c r="EHJ100" s="75"/>
      <c r="EHK100" s="75"/>
      <c r="EHL100" s="75"/>
      <c r="EHM100" s="75"/>
      <c r="EHN100" s="75"/>
      <c r="EHO100" s="75"/>
      <c r="EHP100" s="75"/>
      <c r="EHQ100" s="75"/>
      <c r="EHR100" s="75"/>
      <c r="EHS100" s="75"/>
      <c r="EHT100" s="75"/>
      <c r="EHU100" s="75"/>
      <c r="EHV100" s="75"/>
      <c r="EHW100" s="75"/>
      <c r="EHX100" s="75"/>
      <c r="EHY100" s="75"/>
      <c r="EHZ100" s="75"/>
      <c r="EIA100" s="75"/>
      <c r="EIB100" s="75"/>
      <c r="EIC100" s="75"/>
      <c r="EID100" s="75"/>
      <c r="EIE100" s="75"/>
      <c r="EIF100" s="75"/>
      <c r="EIG100" s="75"/>
      <c r="EIH100" s="75"/>
      <c r="EII100" s="75"/>
      <c r="EIJ100" s="75"/>
      <c r="EIK100" s="75"/>
      <c r="EIL100" s="75"/>
      <c r="EIM100" s="75"/>
      <c r="EIN100" s="75"/>
      <c r="EIO100" s="75"/>
      <c r="EIP100" s="75"/>
      <c r="EIQ100" s="75"/>
    </row>
    <row r="101" spans="1:3631" customFormat="1" ht="19.5" customHeight="1" thickBot="1" x14ac:dyDescent="0.3">
      <c r="A101" s="329" t="s">
        <v>587</v>
      </c>
      <c r="B101" s="331"/>
      <c r="C101" s="332"/>
      <c r="D101" s="333">
        <f>D94+D100</f>
        <v>20579</v>
      </c>
      <c r="E101" s="48"/>
      <c r="F101" s="48"/>
      <c r="G101" s="83"/>
      <c r="H101" s="48"/>
      <c r="I101" s="48"/>
      <c r="J101" s="48"/>
      <c r="K101" s="48"/>
      <c r="L101" s="48"/>
      <c r="M101" s="48"/>
      <c r="N101" s="48"/>
      <c r="O101" s="48"/>
    </row>
    <row r="102" spans="1:3631" s="28" customFormat="1" x14ac:dyDescent="0.25">
      <c r="A102" s="24" t="s">
        <v>86</v>
      </c>
      <c r="B102" s="317"/>
      <c r="C102" s="317"/>
      <c r="D102" s="317"/>
      <c r="E102" s="84"/>
      <c r="F102" s="84"/>
      <c r="G102" s="85"/>
      <c r="H102" s="84"/>
      <c r="I102" s="84"/>
      <c r="J102" s="84"/>
      <c r="K102" s="48"/>
      <c r="L102" s="84"/>
      <c r="M102" s="84"/>
      <c r="N102" s="84"/>
      <c r="O102" s="48"/>
    </row>
    <row r="103" spans="1:3631" customFormat="1" x14ac:dyDescent="0.25">
      <c r="A103" s="35" t="s">
        <v>588</v>
      </c>
      <c r="B103" s="247"/>
      <c r="C103" s="247"/>
      <c r="D103" s="247">
        <v>585</v>
      </c>
      <c r="E103" s="95"/>
      <c r="F103" s="95"/>
      <c r="G103" s="95">
        <v>0</v>
      </c>
      <c r="H103" s="95"/>
      <c r="I103" s="95"/>
      <c r="J103" s="95">
        <v>15776.62</v>
      </c>
      <c r="K103" s="48"/>
      <c r="L103" s="95"/>
      <c r="M103" s="95"/>
      <c r="N103" s="95">
        <v>10942.34</v>
      </c>
      <c r="O103" s="48"/>
    </row>
    <row r="104" spans="1:3631" customFormat="1" x14ac:dyDescent="0.25">
      <c r="A104" s="29" t="s">
        <v>589</v>
      </c>
      <c r="B104" s="354">
        <f>'2024-2025 Budget '!R14</f>
        <v>4248</v>
      </c>
      <c r="C104" s="248"/>
      <c r="D104" s="248"/>
      <c r="E104" s="49">
        <v>4479</v>
      </c>
      <c r="F104" s="49"/>
      <c r="G104" s="49"/>
      <c r="H104" s="49">
        <v>4094.98</v>
      </c>
      <c r="I104" s="49"/>
      <c r="J104" s="49"/>
      <c r="K104" s="48"/>
      <c r="L104" s="49">
        <v>4275</v>
      </c>
      <c r="M104" s="49"/>
      <c r="N104" s="49"/>
      <c r="O104" s="48"/>
    </row>
    <row r="105" spans="1:3631" customFormat="1" x14ac:dyDescent="0.25">
      <c r="A105" s="29" t="s">
        <v>88</v>
      </c>
      <c r="B105" s="354"/>
      <c r="C105" s="248"/>
      <c r="D105" s="248"/>
      <c r="E105" s="49"/>
      <c r="F105" s="49"/>
      <c r="G105" s="49"/>
      <c r="H105" s="49"/>
      <c r="I105" s="49"/>
      <c r="J105" s="49"/>
      <c r="K105" s="48"/>
      <c r="L105" s="49"/>
      <c r="M105" s="49"/>
      <c r="N105" s="49"/>
      <c r="O105" s="48"/>
    </row>
    <row r="106" spans="1:3631" customFormat="1" x14ac:dyDescent="0.25">
      <c r="A106" s="29" t="s">
        <v>89</v>
      </c>
      <c r="B106" s="354">
        <f>'2024-2025 Budget '!R22</f>
        <v>0</v>
      </c>
      <c r="C106" s="248"/>
      <c r="D106" s="248"/>
      <c r="E106" s="49">
        <v>1500</v>
      </c>
      <c r="F106" s="96">
        <v>0</v>
      </c>
      <c r="G106" s="49"/>
      <c r="H106" s="49">
        <v>0</v>
      </c>
      <c r="I106" s="97"/>
      <c r="J106" s="49"/>
      <c r="K106" s="48"/>
      <c r="L106" s="49">
        <v>0</v>
      </c>
      <c r="M106" s="97"/>
      <c r="N106" s="49"/>
      <c r="O106" s="48" t="s">
        <v>298</v>
      </c>
    </row>
    <row r="107" spans="1:3631" customFormat="1" x14ac:dyDescent="0.25">
      <c r="A107" s="29" t="s">
        <v>90</v>
      </c>
      <c r="B107" s="354">
        <f>'2024-2025 Budget '!R23</f>
        <v>0</v>
      </c>
      <c r="C107" s="248"/>
      <c r="D107" s="248"/>
      <c r="E107" s="49">
        <v>1500</v>
      </c>
      <c r="F107" s="96"/>
      <c r="G107" s="49"/>
      <c r="H107" s="49">
        <v>75</v>
      </c>
      <c r="I107" s="97"/>
      <c r="J107" s="49"/>
      <c r="K107" s="48"/>
      <c r="L107" s="49">
        <v>0</v>
      </c>
      <c r="M107" s="97"/>
      <c r="N107" s="49"/>
      <c r="O107" s="48"/>
    </row>
    <row r="108" spans="1:3631" customFormat="1" x14ac:dyDescent="0.25">
      <c r="A108" s="29" t="s">
        <v>91</v>
      </c>
      <c r="B108" s="248"/>
      <c r="C108" s="354">
        <f>'2024-2025 Budget '!R223</f>
        <v>75</v>
      </c>
      <c r="D108" s="248"/>
      <c r="E108" s="49"/>
      <c r="F108" s="96">
        <v>100</v>
      </c>
      <c r="G108" s="49"/>
      <c r="H108" s="49"/>
      <c r="I108" s="97">
        <v>28.51</v>
      </c>
      <c r="J108" s="49"/>
      <c r="K108" s="48"/>
      <c r="L108" s="49"/>
      <c r="M108" s="97">
        <v>50</v>
      </c>
      <c r="N108" s="49"/>
      <c r="O108" s="48"/>
    </row>
    <row r="109" spans="1:3631" customFormat="1" x14ac:dyDescent="0.25">
      <c r="A109" s="29" t="s">
        <v>92</v>
      </c>
      <c r="B109" s="248"/>
      <c r="C109" s="354">
        <f>'2024-2025 Budget '!R224</f>
        <v>250</v>
      </c>
      <c r="D109" s="248"/>
      <c r="E109" s="49"/>
      <c r="F109" s="96">
        <v>250</v>
      </c>
      <c r="G109" s="49"/>
      <c r="H109" s="49"/>
      <c r="I109" s="97">
        <v>0</v>
      </c>
      <c r="J109" s="49"/>
      <c r="K109" s="48"/>
      <c r="L109" s="49"/>
      <c r="M109" s="97">
        <v>250</v>
      </c>
      <c r="N109" s="49"/>
      <c r="O109" s="48"/>
    </row>
    <row r="110" spans="1:3631" customFormat="1" x14ac:dyDescent="0.25">
      <c r="A110" s="29" t="s">
        <v>93</v>
      </c>
      <c r="B110" s="248"/>
      <c r="C110" s="354">
        <f>'2024-2025 Budget '!R225</f>
        <v>0</v>
      </c>
      <c r="D110" s="248"/>
      <c r="E110" s="49"/>
      <c r="F110" s="96">
        <v>1500</v>
      </c>
      <c r="G110" s="49"/>
      <c r="H110" s="49"/>
      <c r="I110" s="97">
        <v>0</v>
      </c>
      <c r="J110" s="49"/>
      <c r="K110" s="48"/>
      <c r="L110" s="49"/>
      <c r="M110" s="97">
        <v>500</v>
      </c>
      <c r="N110" s="49"/>
      <c r="O110" s="48"/>
    </row>
    <row r="111" spans="1:3631" customFormat="1" x14ac:dyDescent="0.25">
      <c r="A111" s="29" t="s">
        <v>94</v>
      </c>
      <c r="B111" s="354">
        <f>'2024-2025 Budget '!R26</f>
        <v>1500</v>
      </c>
      <c r="C111" s="354"/>
      <c r="D111" s="248"/>
      <c r="E111" s="49">
        <v>10000</v>
      </c>
      <c r="F111" s="96"/>
      <c r="G111" s="49"/>
      <c r="H111" s="49">
        <v>1125</v>
      </c>
      <c r="I111" s="97"/>
      <c r="J111" s="49"/>
      <c r="K111" s="48"/>
      <c r="L111" s="49">
        <v>3750</v>
      </c>
      <c r="M111" s="97"/>
      <c r="N111" s="49"/>
      <c r="O111" s="226" t="s">
        <v>245</v>
      </c>
    </row>
    <row r="112" spans="1:3631" customFormat="1" x14ac:dyDescent="0.25">
      <c r="A112" s="29" t="s">
        <v>95</v>
      </c>
      <c r="B112" s="354"/>
      <c r="C112" s="354">
        <f>'2024-2025 Budget '!R222</f>
        <v>0</v>
      </c>
      <c r="D112" s="248"/>
      <c r="E112" s="49"/>
      <c r="F112" s="96">
        <v>75</v>
      </c>
      <c r="G112" s="49"/>
      <c r="H112" s="49"/>
      <c r="I112" s="97">
        <v>0</v>
      </c>
      <c r="J112" s="49"/>
      <c r="K112" s="48"/>
      <c r="L112" s="49"/>
      <c r="M112" s="97">
        <v>75</v>
      </c>
      <c r="N112" s="49"/>
      <c r="O112" s="48"/>
    </row>
    <row r="113" spans="1:15" customFormat="1" x14ac:dyDescent="0.25">
      <c r="A113" s="29" t="s">
        <v>96</v>
      </c>
      <c r="B113" s="354">
        <f>'2024-2025 Budget '!R27</f>
        <v>0</v>
      </c>
      <c r="C113" s="248"/>
      <c r="D113" s="248"/>
      <c r="E113" s="49">
        <v>3000</v>
      </c>
      <c r="F113" s="96"/>
      <c r="G113" s="49"/>
      <c r="H113" s="49">
        <v>0</v>
      </c>
      <c r="I113" s="97"/>
      <c r="J113" s="49"/>
      <c r="K113" s="48"/>
      <c r="L113" s="49">
        <v>1500</v>
      </c>
      <c r="M113" s="97"/>
      <c r="N113" s="49"/>
      <c r="O113" s="48"/>
    </row>
    <row r="114" spans="1:15" customFormat="1" x14ac:dyDescent="0.25">
      <c r="A114" s="45" t="s">
        <v>97</v>
      </c>
      <c r="B114" s="354">
        <f>'2024-2025 Budget '!R25</f>
        <v>0</v>
      </c>
      <c r="C114" s="248"/>
      <c r="D114" s="248"/>
      <c r="E114" s="49"/>
      <c r="F114" s="96"/>
      <c r="G114" s="49"/>
      <c r="H114" s="49">
        <v>250</v>
      </c>
      <c r="I114" s="97"/>
      <c r="J114" s="49"/>
      <c r="K114" s="48"/>
      <c r="L114" s="49"/>
      <c r="M114" s="97"/>
      <c r="N114" s="49"/>
      <c r="O114" s="48"/>
    </row>
    <row r="115" spans="1:15" customFormat="1" x14ac:dyDescent="0.25">
      <c r="A115" s="29" t="s">
        <v>98</v>
      </c>
      <c r="B115" s="354">
        <f>'2024-2025 Budget '!R28</f>
        <v>0</v>
      </c>
      <c r="C115" s="248"/>
      <c r="D115" s="248"/>
      <c r="E115" s="49"/>
      <c r="F115" s="96"/>
      <c r="G115" s="49"/>
      <c r="H115" s="49">
        <v>0</v>
      </c>
      <c r="I115" s="97"/>
      <c r="J115" s="49"/>
      <c r="K115" s="48"/>
      <c r="L115" s="49"/>
      <c r="M115" s="97"/>
      <c r="N115" s="49"/>
      <c r="O115" s="48"/>
    </row>
    <row r="116" spans="1:15" customFormat="1" x14ac:dyDescent="0.25">
      <c r="A116" s="29" t="s">
        <v>99</v>
      </c>
      <c r="B116" s="248"/>
      <c r="C116" s="354">
        <f>'2024-2025 Budget '!R226</f>
        <v>2000</v>
      </c>
      <c r="D116" s="248"/>
      <c r="E116" s="49"/>
      <c r="F116" s="96">
        <v>10000</v>
      </c>
      <c r="G116" s="49"/>
      <c r="H116" s="49"/>
      <c r="I116" s="97">
        <v>2294</v>
      </c>
      <c r="J116" s="49"/>
      <c r="K116" s="48"/>
      <c r="L116" s="49"/>
      <c r="M116" s="97">
        <v>5000</v>
      </c>
      <c r="N116" s="49"/>
      <c r="O116" s="48"/>
    </row>
    <row r="117" spans="1:15" customFormat="1" x14ac:dyDescent="0.25">
      <c r="A117" s="29" t="s">
        <v>100</v>
      </c>
      <c r="B117" s="248"/>
      <c r="C117" s="354">
        <f>'2024-2025 Budget '!R227+'2024-2025 Budget '!R228</f>
        <v>0</v>
      </c>
      <c r="D117" s="248"/>
      <c r="E117" s="49"/>
      <c r="F117" s="96">
        <v>325</v>
      </c>
      <c r="G117" s="49"/>
      <c r="H117" s="49"/>
      <c r="I117" s="97">
        <v>0</v>
      </c>
      <c r="J117" s="49"/>
      <c r="K117" s="48"/>
      <c r="L117" s="49"/>
      <c r="M117" s="97">
        <v>225</v>
      </c>
      <c r="N117" s="49"/>
      <c r="O117" s="48"/>
    </row>
    <row r="118" spans="1:15" customFormat="1" x14ac:dyDescent="0.25">
      <c r="A118" s="29" t="s">
        <v>101</v>
      </c>
      <c r="B118" s="248"/>
      <c r="C118" s="354">
        <f>'2024-2025 Budget '!R229</f>
        <v>0</v>
      </c>
      <c r="D118" s="248"/>
      <c r="E118" s="49"/>
      <c r="F118" s="96">
        <v>750</v>
      </c>
      <c r="G118" s="49"/>
      <c r="H118" s="49"/>
      <c r="I118" s="97">
        <v>0</v>
      </c>
      <c r="J118" s="49"/>
      <c r="K118" s="48"/>
      <c r="L118" s="49"/>
      <c r="M118" s="97">
        <v>750</v>
      </c>
      <c r="N118" s="49"/>
      <c r="O118" s="48"/>
    </row>
    <row r="119" spans="1:15" customFormat="1" x14ac:dyDescent="0.25">
      <c r="A119" s="29" t="s">
        <v>102</v>
      </c>
      <c r="B119" s="248"/>
      <c r="C119" s="248"/>
      <c r="D119" s="248"/>
      <c r="E119" s="49"/>
      <c r="F119" s="96"/>
      <c r="G119" s="49"/>
      <c r="H119" s="49"/>
      <c r="I119" s="49">
        <v>0</v>
      </c>
      <c r="J119" s="49"/>
      <c r="K119" s="48"/>
      <c r="L119" s="49"/>
      <c r="M119" s="49"/>
      <c r="N119" s="49"/>
      <c r="O119" s="48"/>
    </row>
    <row r="120" spans="1:15" customFormat="1" x14ac:dyDescent="0.25">
      <c r="A120" s="29" t="s">
        <v>103</v>
      </c>
      <c r="B120" s="248"/>
      <c r="C120" s="248"/>
      <c r="D120" s="248"/>
      <c r="E120" s="49"/>
      <c r="F120" s="49"/>
      <c r="G120" s="49"/>
      <c r="H120" s="49"/>
      <c r="I120" s="49"/>
      <c r="J120" s="49"/>
      <c r="K120" s="48"/>
      <c r="L120" s="49"/>
      <c r="M120" s="49"/>
      <c r="N120" s="49"/>
      <c r="O120" s="48"/>
    </row>
    <row r="121" spans="1:15" customFormat="1" x14ac:dyDescent="0.25">
      <c r="A121" s="29" t="s">
        <v>104</v>
      </c>
      <c r="B121" s="354">
        <f>'2024-2025 Budget '!R12</f>
        <v>1500</v>
      </c>
      <c r="C121" s="248"/>
      <c r="D121" s="248"/>
      <c r="E121" s="49">
        <v>1500</v>
      </c>
      <c r="F121" s="97"/>
      <c r="G121" s="49"/>
      <c r="H121" s="49">
        <v>0</v>
      </c>
      <c r="I121" s="97">
        <v>0</v>
      </c>
      <c r="J121" s="49"/>
      <c r="K121" s="48"/>
      <c r="L121" s="49">
        <v>1500</v>
      </c>
      <c r="M121" s="49"/>
      <c r="N121" s="49"/>
      <c r="O121" s="48"/>
    </row>
    <row r="122" spans="1:15" customFormat="1" x14ac:dyDescent="0.25">
      <c r="A122" s="29" t="s">
        <v>105</v>
      </c>
      <c r="B122" s="354"/>
      <c r="C122" s="316"/>
      <c r="D122" s="248"/>
      <c r="E122" s="49"/>
      <c r="F122" s="97"/>
      <c r="G122" s="49"/>
      <c r="H122" s="49"/>
      <c r="I122" s="97"/>
      <c r="J122" s="49"/>
      <c r="K122" s="48"/>
      <c r="L122" s="49"/>
      <c r="M122" s="49"/>
      <c r="N122" s="49"/>
      <c r="O122" s="48"/>
    </row>
    <row r="123" spans="1:15" customFormat="1" x14ac:dyDescent="0.25">
      <c r="A123" s="29" t="s">
        <v>91</v>
      </c>
      <c r="B123" s="354"/>
      <c r="C123" s="354">
        <f>'2024-2025 Budget '!R210</f>
        <v>300</v>
      </c>
      <c r="D123" s="248"/>
      <c r="E123" s="49"/>
      <c r="F123" s="97">
        <v>400</v>
      </c>
      <c r="G123" s="49"/>
      <c r="H123" s="49"/>
      <c r="I123" s="97">
        <v>327.2</v>
      </c>
      <c r="J123" s="49"/>
      <c r="K123" s="48"/>
      <c r="L123" s="49"/>
      <c r="M123" s="49">
        <v>400</v>
      </c>
      <c r="N123" s="49"/>
      <c r="O123" s="48"/>
    </row>
    <row r="124" spans="1:15" customFormat="1" x14ac:dyDescent="0.25">
      <c r="A124" s="29" t="s">
        <v>92</v>
      </c>
      <c r="B124" s="354"/>
      <c r="C124" s="354">
        <f>'2024-2025 Budget '!R211</f>
        <v>900</v>
      </c>
      <c r="D124" s="248"/>
      <c r="E124" s="49"/>
      <c r="F124" s="97">
        <v>500</v>
      </c>
      <c r="G124" s="49"/>
      <c r="H124" s="49"/>
      <c r="I124" s="97">
        <v>499.34</v>
      </c>
      <c r="J124" s="49"/>
      <c r="K124" s="48"/>
      <c r="L124" s="49"/>
      <c r="M124" s="49">
        <v>500</v>
      </c>
      <c r="N124" s="49"/>
      <c r="O124" s="48"/>
    </row>
    <row r="125" spans="1:15" customFormat="1" x14ac:dyDescent="0.25">
      <c r="A125" s="29" t="s">
        <v>94</v>
      </c>
      <c r="B125" s="354">
        <f>'2024-2025 Budget '!R16</f>
        <v>10000</v>
      </c>
      <c r="C125" s="354"/>
      <c r="D125" s="248"/>
      <c r="E125" s="49">
        <v>10000</v>
      </c>
      <c r="F125" s="97"/>
      <c r="G125" s="49"/>
      <c r="H125" s="49">
        <v>8071</v>
      </c>
      <c r="I125" s="97"/>
      <c r="J125" s="49"/>
      <c r="K125" s="48"/>
      <c r="L125" s="49">
        <v>10000</v>
      </c>
      <c r="M125" s="49"/>
      <c r="N125" s="49"/>
      <c r="O125" s="226" t="s">
        <v>246</v>
      </c>
    </row>
    <row r="126" spans="1:15" customFormat="1" x14ac:dyDescent="0.25">
      <c r="A126" s="29" t="s">
        <v>95</v>
      </c>
      <c r="B126" s="354"/>
      <c r="C126" s="354">
        <f>'2024-2025 Budget '!R209</f>
        <v>200</v>
      </c>
      <c r="D126" s="248"/>
      <c r="E126" s="49"/>
      <c r="F126" s="97">
        <v>200</v>
      </c>
      <c r="G126" s="49"/>
      <c r="H126" s="49"/>
      <c r="I126" s="97">
        <v>0</v>
      </c>
      <c r="J126" s="49"/>
      <c r="K126" s="48"/>
      <c r="L126" s="49"/>
      <c r="M126" s="49">
        <v>200</v>
      </c>
      <c r="N126" s="49"/>
      <c r="O126" s="48"/>
    </row>
    <row r="127" spans="1:15" customFormat="1" x14ac:dyDescent="0.25">
      <c r="A127" s="29" t="s">
        <v>99</v>
      </c>
      <c r="B127" s="248"/>
      <c r="C127" s="354">
        <f>'2024-2025 Budget '!R213</f>
        <v>15000</v>
      </c>
      <c r="D127" s="248"/>
      <c r="E127" s="49" t="s">
        <v>106</v>
      </c>
      <c r="F127" s="97">
        <v>18000</v>
      </c>
      <c r="G127" s="49"/>
      <c r="H127" s="49"/>
      <c r="I127" s="97">
        <v>19439.86</v>
      </c>
      <c r="J127" s="49"/>
      <c r="K127" s="48"/>
      <c r="L127" s="49"/>
      <c r="M127" s="49">
        <v>18000</v>
      </c>
      <c r="N127" s="49"/>
      <c r="O127" s="48"/>
    </row>
    <row r="128" spans="1:15" customFormat="1" x14ac:dyDescent="0.25">
      <c r="A128" s="29" t="s">
        <v>93</v>
      </c>
      <c r="B128" s="248"/>
      <c r="C128" s="354">
        <f>'2024-2025 Budget '!R212</f>
        <v>1500</v>
      </c>
      <c r="D128" s="248"/>
      <c r="E128" s="49"/>
      <c r="F128" s="97">
        <v>1500</v>
      </c>
      <c r="G128" s="49"/>
      <c r="H128" s="49"/>
      <c r="I128" s="97">
        <v>497.68</v>
      </c>
      <c r="J128" s="49"/>
      <c r="K128" s="48"/>
      <c r="L128" s="49"/>
      <c r="M128" s="49">
        <v>1500</v>
      </c>
      <c r="N128" s="49"/>
      <c r="O128" s="48"/>
    </row>
    <row r="129" spans="1:15" customFormat="1" x14ac:dyDescent="0.25">
      <c r="A129" s="29" t="s">
        <v>107</v>
      </c>
      <c r="B129" s="248"/>
      <c r="C129" s="354">
        <f>'2024-2025 Budget '!R214</f>
        <v>0</v>
      </c>
      <c r="D129" s="248"/>
      <c r="E129" s="49"/>
      <c r="F129" s="97">
        <v>1200</v>
      </c>
      <c r="G129" s="49"/>
      <c r="H129" s="49"/>
      <c r="I129" s="97">
        <v>0</v>
      </c>
      <c r="J129" s="49"/>
      <c r="K129" s="48"/>
      <c r="L129" s="49"/>
      <c r="M129" s="49">
        <v>1200</v>
      </c>
      <c r="N129" s="49"/>
      <c r="O129" s="48"/>
    </row>
    <row r="130" spans="1:15" customFormat="1" x14ac:dyDescent="0.25">
      <c r="A130" s="62" t="s">
        <v>108</v>
      </c>
      <c r="B130" s="354">
        <f>'2024-2025 Budget '!R17</f>
        <v>300</v>
      </c>
      <c r="C130" s="354">
        <f>'2024-2025 Budget '!R217</f>
        <v>300</v>
      </c>
      <c r="D130" s="248"/>
      <c r="E130" s="55"/>
      <c r="F130" s="91"/>
      <c r="G130" s="55"/>
      <c r="H130" s="55">
        <v>350</v>
      </c>
      <c r="I130" s="91">
        <v>348.69</v>
      </c>
      <c r="J130" s="55"/>
      <c r="K130" s="48"/>
      <c r="L130" s="55"/>
      <c r="M130" s="55"/>
      <c r="N130" s="55"/>
      <c r="O130" s="48"/>
    </row>
    <row r="131" spans="1:15" customFormat="1" x14ac:dyDescent="0.25">
      <c r="A131" s="88" t="s">
        <v>101</v>
      </c>
      <c r="B131" s="354"/>
      <c r="C131" s="354">
        <f>'2024-2025 Budget '!R218</f>
        <v>500</v>
      </c>
      <c r="D131" s="248"/>
      <c r="E131" s="56"/>
      <c r="F131" s="98">
        <v>750</v>
      </c>
      <c r="G131" s="56"/>
      <c r="H131" s="56"/>
      <c r="I131" s="98">
        <v>0</v>
      </c>
      <c r="J131" s="56"/>
      <c r="K131" s="58"/>
      <c r="L131" s="56"/>
      <c r="M131" s="56">
        <v>750</v>
      </c>
      <c r="N131" s="56"/>
      <c r="O131" s="48"/>
    </row>
    <row r="132" spans="1:15" customFormat="1" x14ac:dyDescent="0.25">
      <c r="A132" s="88" t="s">
        <v>109</v>
      </c>
      <c r="B132" s="354"/>
      <c r="C132" s="354">
        <f>'2024-2025 Budget '!R219</f>
        <v>0</v>
      </c>
      <c r="D132" s="248"/>
      <c r="E132" s="58"/>
      <c r="F132" s="99"/>
      <c r="G132" s="58"/>
      <c r="H132" s="58">
        <v>250</v>
      </c>
      <c r="I132" s="99">
        <v>0</v>
      </c>
      <c r="J132" s="58"/>
      <c r="K132" s="58"/>
      <c r="L132" s="58"/>
      <c r="M132" s="58"/>
      <c r="N132" s="58"/>
      <c r="O132" s="48"/>
    </row>
    <row r="133" spans="1:15" customFormat="1" x14ac:dyDescent="0.25">
      <c r="A133" s="100" t="s">
        <v>102</v>
      </c>
      <c r="B133" s="354"/>
      <c r="C133" s="316"/>
      <c r="D133" s="248"/>
      <c r="E133" s="57"/>
      <c r="F133" s="101">
        <v>0</v>
      </c>
      <c r="G133" s="57"/>
      <c r="H133" s="57"/>
      <c r="I133" s="101"/>
      <c r="J133" s="57"/>
      <c r="K133" s="57"/>
      <c r="L133" s="57"/>
      <c r="M133" s="57"/>
      <c r="N133" s="57"/>
      <c r="O133" s="48"/>
    </row>
    <row r="134" spans="1:15" customFormat="1" x14ac:dyDescent="0.25">
      <c r="A134" s="45" t="s">
        <v>97</v>
      </c>
      <c r="B134" s="354">
        <f>'2024-2025 Budget '!R15</f>
        <v>0</v>
      </c>
      <c r="C134" s="248"/>
      <c r="D134" s="248"/>
      <c r="E134" s="46"/>
      <c r="F134" s="102"/>
      <c r="G134" s="46"/>
      <c r="H134" s="46">
        <v>697.5</v>
      </c>
      <c r="I134" s="102"/>
      <c r="J134" s="46"/>
      <c r="K134" s="48"/>
      <c r="L134" s="46"/>
      <c r="M134" s="46"/>
      <c r="N134" s="46"/>
      <c r="O134" s="48"/>
    </row>
    <row r="135" spans="1:15" customFormat="1" x14ac:dyDescent="0.25">
      <c r="A135" s="29" t="s">
        <v>96</v>
      </c>
      <c r="B135" s="354">
        <f>'2024-2025 Budget '!R18</f>
        <v>3000</v>
      </c>
      <c r="C135" s="248"/>
      <c r="D135" s="248"/>
      <c r="E135" s="49">
        <v>3000</v>
      </c>
      <c r="F135" s="97"/>
      <c r="G135" s="49"/>
      <c r="H135" s="49">
        <v>1000</v>
      </c>
      <c r="I135" s="97"/>
      <c r="J135" s="49"/>
      <c r="K135" s="48"/>
      <c r="L135" s="49">
        <v>5000</v>
      </c>
      <c r="M135" s="49"/>
      <c r="N135" s="49"/>
      <c r="O135" s="48"/>
    </row>
    <row r="136" spans="1:15" customFormat="1" x14ac:dyDescent="0.25">
      <c r="A136" s="29" t="s">
        <v>98</v>
      </c>
      <c r="B136" s="354"/>
      <c r="C136" s="248"/>
      <c r="D136" s="248"/>
      <c r="E136" s="49"/>
      <c r="F136" s="97"/>
      <c r="G136" s="49"/>
      <c r="H136" s="49"/>
      <c r="I136" s="97"/>
      <c r="J136" s="49"/>
      <c r="K136" s="48"/>
      <c r="L136" s="49"/>
      <c r="M136" s="49"/>
      <c r="N136" s="49"/>
      <c r="O136" s="48"/>
    </row>
    <row r="137" spans="1:15" customFormat="1" x14ac:dyDescent="0.25">
      <c r="A137" s="29" t="s">
        <v>590</v>
      </c>
      <c r="B137" s="354">
        <f>'2024-2025 Budget '!R13</f>
        <v>4000</v>
      </c>
      <c r="C137" s="354">
        <f>'2024-2025 Budget '!R215+'2024-2025 Budget '!R216</f>
        <v>1600</v>
      </c>
      <c r="D137" s="248"/>
      <c r="E137" s="49">
        <v>3000</v>
      </c>
      <c r="F137" s="97">
        <v>750</v>
      </c>
      <c r="G137" s="49"/>
      <c r="H137" s="49">
        <v>3625</v>
      </c>
      <c r="I137" s="97"/>
      <c r="J137" s="49"/>
      <c r="K137" s="48"/>
      <c r="L137" s="61">
        <v>4000</v>
      </c>
      <c r="M137" s="49">
        <v>750</v>
      </c>
      <c r="N137" s="49"/>
      <c r="O137" s="48"/>
    </row>
    <row r="138" spans="1:15" customFormat="1" x14ac:dyDescent="0.25">
      <c r="A138" s="62"/>
      <c r="B138" s="248"/>
      <c r="C138" s="248"/>
      <c r="D138" s="248"/>
      <c r="E138" s="55"/>
      <c r="F138" s="91"/>
      <c r="G138" s="70"/>
      <c r="H138" s="55"/>
      <c r="I138" s="55"/>
      <c r="J138" s="55"/>
      <c r="K138" s="48"/>
      <c r="L138" s="55"/>
      <c r="M138" s="55"/>
      <c r="N138" s="55"/>
      <c r="O138" s="48"/>
    </row>
    <row r="139" spans="1:15" s="75" customFormat="1" ht="18.75" thickBot="1" x14ac:dyDescent="0.3">
      <c r="A139" s="112" t="s">
        <v>591</v>
      </c>
      <c r="B139" s="318">
        <f>SUM(B104:B137)</f>
        <v>24548</v>
      </c>
      <c r="C139" s="318">
        <f>SUM(C104:C137)</f>
        <v>22625</v>
      </c>
      <c r="D139" s="318">
        <f>B139-C139</f>
        <v>1923</v>
      </c>
      <c r="E139" s="103">
        <f>SUM(E104:E138)</f>
        <v>37979</v>
      </c>
      <c r="F139" s="104">
        <f t="shared" ref="F139:I139" si="1">SUM(F104:F138)</f>
        <v>36300</v>
      </c>
      <c r="G139" s="103">
        <f t="shared" si="1"/>
        <v>0</v>
      </c>
      <c r="H139" s="103">
        <f t="shared" si="1"/>
        <v>19538.48</v>
      </c>
      <c r="I139" s="103">
        <f t="shared" si="1"/>
        <v>23435.279999999999</v>
      </c>
      <c r="J139" s="103">
        <f>J103+H139-I139</f>
        <v>11879.82</v>
      </c>
      <c r="K139" s="103">
        <v>0</v>
      </c>
      <c r="L139" s="103">
        <f>SUM(L103:L137)</f>
        <v>30025</v>
      </c>
      <c r="M139" s="103">
        <f>SUM(M103:M137)</f>
        <v>30150</v>
      </c>
      <c r="N139" s="103">
        <f>J139+L139-M139</f>
        <v>11754.82</v>
      </c>
      <c r="O139" s="105">
        <f>L139-M139</f>
        <v>-125</v>
      </c>
    </row>
    <row r="140" spans="1:15" customFormat="1" ht="21.75" customHeight="1" thickBot="1" x14ac:dyDescent="0.3">
      <c r="A140" s="334" t="s">
        <v>592</v>
      </c>
      <c r="B140" s="332"/>
      <c r="C140" s="332"/>
      <c r="D140" s="333">
        <f>D103+D139</f>
        <v>2508</v>
      </c>
      <c r="E140" s="106">
        <f t="shared" ref="E140:O140" si="2">E139+E100+E90</f>
        <v>57557</v>
      </c>
      <c r="F140" s="106">
        <f t="shared" si="2"/>
        <v>64675.666666666672</v>
      </c>
      <c r="G140" s="106">
        <f t="shared" si="2"/>
        <v>0</v>
      </c>
      <c r="H140" s="106">
        <f t="shared" si="2"/>
        <v>36962.18</v>
      </c>
      <c r="I140" s="106">
        <f t="shared" si="2"/>
        <v>29006.039999999997</v>
      </c>
      <c r="J140" s="106">
        <f t="shared" si="2"/>
        <v>93275.98000000001</v>
      </c>
      <c r="K140" s="106">
        <f t="shared" si="2"/>
        <v>0</v>
      </c>
      <c r="L140" s="106">
        <f t="shared" si="2"/>
        <v>50344</v>
      </c>
      <c r="M140" s="106">
        <f t="shared" si="2"/>
        <v>55334</v>
      </c>
      <c r="N140" s="106">
        <f t="shared" si="2"/>
        <v>88285.98000000001</v>
      </c>
      <c r="O140" s="106">
        <f t="shared" si="2"/>
        <v>-4990</v>
      </c>
    </row>
    <row r="141" spans="1:15" customFormat="1" ht="7.5" customHeight="1" x14ac:dyDescent="0.25">
      <c r="A141" s="6"/>
      <c r="B141" s="319"/>
      <c r="C141" s="319"/>
      <c r="D141" s="319"/>
      <c r="E141" s="48"/>
      <c r="F141" s="48"/>
      <c r="G141" s="83"/>
      <c r="H141" s="48"/>
      <c r="I141" s="48"/>
      <c r="J141" s="48"/>
      <c r="K141" s="48"/>
      <c r="L141" s="48"/>
      <c r="M141" s="48"/>
      <c r="N141" s="48"/>
      <c r="O141" s="48"/>
    </row>
    <row r="142" spans="1:15" s="28" customFormat="1" x14ac:dyDescent="0.25">
      <c r="A142" s="24" t="s">
        <v>110</v>
      </c>
      <c r="B142" s="252"/>
      <c r="C142" s="252"/>
      <c r="D142" s="252"/>
      <c r="E142" s="84"/>
      <c r="F142" s="84"/>
      <c r="G142" s="85"/>
      <c r="H142" s="84"/>
      <c r="I142" s="84"/>
      <c r="J142" s="84"/>
      <c r="K142" s="48"/>
      <c r="L142" s="84"/>
      <c r="M142" s="84"/>
      <c r="N142" s="84"/>
      <c r="O142" s="48"/>
    </row>
    <row r="143" spans="1:15" customFormat="1" x14ac:dyDescent="0.25">
      <c r="A143" s="35" t="s">
        <v>594</v>
      </c>
      <c r="B143" s="247"/>
      <c r="C143" s="247"/>
      <c r="D143" s="247">
        <v>1711</v>
      </c>
      <c r="E143" s="107"/>
      <c r="F143" s="107"/>
      <c r="G143" s="108"/>
      <c r="H143" s="107"/>
      <c r="I143" s="107"/>
      <c r="J143" s="86">
        <v>0</v>
      </c>
      <c r="K143" s="48"/>
      <c r="L143" s="107"/>
      <c r="M143" s="107"/>
      <c r="N143" s="86"/>
      <c r="O143" s="48"/>
    </row>
    <row r="144" spans="1:15" customFormat="1" x14ac:dyDescent="0.25">
      <c r="A144" s="29" t="s">
        <v>111</v>
      </c>
      <c r="B144" s="354">
        <f>'2024-2025 Budget '!R84</f>
        <v>9912</v>
      </c>
      <c r="C144" s="354">
        <f>'2024-2025 Budget '!R270</f>
        <v>9912</v>
      </c>
      <c r="D144" s="248"/>
      <c r="E144" s="49">
        <v>10486</v>
      </c>
      <c r="F144" s="49">
        <v>10486</v>
      </c>
      <c r="G144" s="50"/>
      <c r="H144" s="49">
        <v>9494.86</v>
      </c>
      <c r="I144" s="49">
        <v>9348.52</v>
      </c>
      <c r="J144" s="49"/>
      <c r="K144" s="48"/>
      <c r="L144" s="49">
        <v>10031</v>
      </c>
      <c r="M144" s="49">
        <v>10031</v>
      </c>
      <c r="N144" s="49" t="s">
        <v>106</v>
      </c>
      <c r="O144" s="48"/>
    </row>
    <row r="145" spans="1:3631" customFormat="1" ht="18.75" thickBot="1" x14ac:dyDescent="0.3">
      <c r="A145" s="62" t="s">
        <v>112</v>
      </c>
      <c r="B145" s="248"/>
      <c r="C145" s="248"/>
      <c r="D145" s="248"/>
      <c r="E145" s="55"/>
      <c r="F145" s="55"/>
      <c r="G145" s="70"/>
      <c r="H145" s="55"/>
      <c r="I145" s="55">
        <v>146.34</v>
      </c>
      <c r="J145" s="55"/>
      <c r="K145" s="48"/>
      <c r="L145" s="55"/>
      <c r="M145" s="55"/>
      <c r="N145" s="55"/>
      <c r="O145" s="48"/>
    </row>
    <row r="146" spans="1:3631" s="75" customFormat="1" ht="19.5" thickTop="1" thickBot="1" x14ac:dyDescent="0.3">
      <c r="A146" s="320" t="s">
        <v>113</v>
      </c>
      <c r="B146" s="318">
        <f>SUM(B144:B145)</f>
        <v>9912</v>
      </c>
      <c r="C146" s="318">
        <f>SUM(C144:C145)</f>
        <v>9912</v>
      </c>
      <c r="D146" s="318">
        <f>B146-C146</f>
        <v>0</v>
      </c>
      <c r="E146" s="93">
        <f>SUM(E144:E145)</f>
        <v>10486</v>
      </c>
      <c r="F146" s="93">
        <f t="shared" ref="F146:I146" si="3">SUM(F144:F145)</f>
        <v>10486</v>
      </c>
      <c r="G146" s="93">
        <f t="shared" si="3"/>
        <v>0</v>
      </c>
      <c r="H146" s="93">
        <f t="shared" si="3"/>
        <v>9494.86</v>
      </c>
      <c r="I146" s="93">
        <f t="shared" si="3"/>
        <v>9494.86</v>
      </c>
      <c r="J146" s="93">
        <f>J143+H146-I146</f>
        <v>0</v>
      </c>
      <c r="K146" s="109"/>
      <c r="L146" s="93">
        <f t="shared" ref="L146" si="4">SUM(L144:L145)</f>
        <v>10031</v>
      </c>
      <c r="M146" s="93">
        <f t="shared" ref="M146" si="5">SUM(M144:M145)</f>
        <v>10031</v>
      </c>
      <c r="N146" s="93">
        <f>J146+L146-M146</f>
        <v>0</v>
      </c>
      <c r="O146" s="74">
        <f>L146-M146</f>
        <v>0</v>
      </c>
    </row>
    <row r="147" spans="1:3631" s="28" customFormat="1" ht="18.75" thickBot="1" x14ac:dyDescent="0.3">
      <c r="A147" s="335" t="s">
        <v>595</v>
      </c>
      <c r="B147" s="336"/>
      <c r="C147" s="336"/>
      <c r="D147" s="337">
        <f>SUM(D143:D146)</f>
        <v>1711</v>
      </c>
      <c r="E147" s="84"/>
      <c r="F147" s="84"/>
      <c r="G147" s="85"/>
      <c r="H147" s="84"/>
      <c r="I147" s="84"/>
      <c r="J147" s="84"/>
      <c r="K147" s="48"/>
      <c r="L147" s="84"/>
      <c r="M147" s="84"/>
      <c r="N147" s="84"/>
      <c r="O147" s="48"/>
    </row>
    <row r="148" spans="1:3631" customFormat="1" x14ac:dyDescent="0.25">
      <c r="A148" s="35" t="s">
        <v>596</v>
      </c>
      <c r="B148" s="321"/>
      <c r="C148" s="321"/>
      <c r="D148" s="321">
        <v>122</v>
      </c>
      <c r="E148" s="107"/>
      <c r="F148" s="107"/>
      <c r="G148" s="108"/>
      <c r="H148" s="107"/>
      <c r="I148" s="107"/>
      <c r="J148" s="86">
        <v>0</v>
      </c>
      <c r="K148" s="48"/>
      <c r="L148" s="107"/>
      <c r="M148" s="107"/>
      <c r="N148" s="86"/>
      <c r="O148" s="48"/>
    </row>
    <row r="149" spans="1:3631" customFormat="1" x14ac:dyDescent="0.25">
      <c r="A149" s="29" t="s">
        <v>87</v>
      </c>
      <c r="B149" s="354">
        <f>'2024-2025 Budget '!R81</f>
        <v>708</v>
      </c>
      <c r="C149" s="354">
        <f>'2024-2025 Budget '!R266</f>
        <v>708</v>
      </c>
      <c r="D149" s="248"/>
      <c r="E149" s="49">
        <v>749.1</v>
      </c>
      <c r="F149" s="49">
        <v>749.1</v>
      </c>
      <c r="G149" s="50"/>
      <c r="H149" s="49">
        <v>678.24</v>
      </c>
      <c r="I149" s="49">
        <v>667.78</v>
      </c>
      <c r="J149" s="49"/>
      <c r="K149" s="48"/>
      <c r="L149" s="49">
        <v>714.58</v>
      </c>
      <c r="M149" s="49">
        <v>714.58</v>
      </c>
      <c r="N149" s="49" t="s">
        <v>106</v>
      </c>
      <c r="O149" s="48"/>
    </row>
    <row r="150" spans="1:3631" customFormat="1" ht="18.75" thickBot="1" x14ac:dyDescent="0.3">
      <c r="A150" s="62" t="s">
        <v>114</v>
      </c>
      <c r="B150" s="248"/>
      <c r="C150" s="248"/>
      <c r="D150" s="248"/>
      <c r="E150" s="55"/>
      <c r="F150" s="55"/>
      <c r="G150" s="70"/>
      <c r="H150" s="55">
        <v>0</v>
      </c>
      <c r="I150" s="55">
        <v>10.46</v>
      </c>
      <c r="J150" s="55"/>
      <c r="K150" s="48"/>
      <c r="L150" s="55"/>
      <c r="M150" s="55"/>
      <c r="N150" s="55"/>
      <c r="O150" s="48"/>
    </row>
    <row r="151" spans="1:3631" s="94" customFormat="1" ht="19.5" thickTop="1" thickBot="1" x14ac:dyDescent="0.3">
      <c r="A151" s="320" t="s">
        <v>291</v>
      </c>
      <c r="B151" s="318">
        <f>SUM(B149:B150)</f>
        <v>708</v>
      </c>
      <c r="C151" s="318">
        <f>SUM(C149:C150)</f>
        <v>708</v>
      </c>
      <c r="D151" s="318">
        <f>B151-C151</f>
        <v>0</v>
      </c>
      <c r="E151" s="93">
        <f>SUM(E149:E150)</f>
        <v>749.1</v>
      </c>
      <c r="F151" s="93">
        <f t="shared" ref="F151:I151" si="6">SUM(F149:F150)</f>
        <v>749.1</v>
      </c>
      <c r="G151" s="93">
        <f t="shared" si="6"/>
        <v>0</v>
      </c>
      <c r="H151" s="93">
        <f t="shared" si="6"/>
        <v>678.24</v>
      </c>
      <c r="I151" s="93">
        <f t="shared" si="6"/>
        <v>678.24</v>
      </c>
      <c r="J151" s="93">
        <f>J148+H151-I151</f>
        <v>0</v>
      </c>
      <c r="K151" s="93">
        <v>0</v>
      </c>
      <c r="L151" s="93">
        <f t="shared" ref="L151" si="7">SUM(L149:L150)</f>
        <v>714.58</v>
      </c>
      <c r="M151" s="93">
        <f t="shared" ref="M151" si="8">SUM(M149:M150)</f>
        <v>714.58</v>
      </c>
      <c r="N151" s="93">
        <f>J151+L151-M151</f>
        <v>0</v>
      </c>
      <c r="O151" s="74">
        <f>L151-M151</f>
        <v>0</v>
      </c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75"/>
      <c r="CG151" s="75"/>
      <c r="CH151" s="75"/>
      <c r="CI151" s="75"/>
      <c r="CJ151" s="75"/>
      <c r="CK151" s="75"/>
      <c r="CL151" s="75"/>
      <c r="CM151" s="75"/>
      <c r="CN151" s="75"/>
      <c r="CO151" s="75"/>
      <c r="CP151" s="75"/>
      <c r="CQ151" s="75"/>
      <c r="CR151" s="75"/>
      <c r="CS151" s="75"/>
      <c r="CT151" s="75"/>
      <c r="CU151" s="75"/>
      <c r="CV151" s="75"/>
      <c r="CW151" s="75"/>
      <c r="CX151" s="75"/>
      <c r="CY151" s="75"/>
      <c r="CZ151" s="75"/>
      <c r="DA151" s="75"/>
      <c r="DB151" s="75"/>
      <c r="DC151" s="75"/>
      <c r="DD151" s="75"/>
      <c r="DE151" s="75"/>
      <c r="DF151" s="75"/>
      <c r="DG151" s="75"/>
      <c r="DH151" s="75"/>
      <c r="DI151" s="75"/>
      <c r="DJ151" s="75"/>
      <c r="DK151" s="75"/>
      <c r="DL151" s="75"/>
      <c r="DM151" s="75"/>
      <c r="DN151" s="75"/>
      <c r="DO151" s="75"/>
      <c r="DP151" s="75"/>
      <c r="DQ151" s="75"/>
      <c r="DR151" s="75"/>
      <c r="DS151" s="75"/>
      <c r="DT151" s="75"/>
      <c r="DU151" s="75"/>
      <c r="DV151" s="75"/>
      <c r="DW151" s="75"/>
      <c r="DX151" s="75"/>
      <c r="DY151" s="75"/>
      <c r="DZ151" s="75"/>
      <c r="EA151" s="75"/>
      <c r="EB151" s="75"/>
      <c r="EC151" s="75"/>
      <c r="ED151" s="75"/>
      <c r="EE151" s="75"/>
      <c r="EF151" s="75"/>
      <c r="EG151" s="75"/>
      <c r="EH151" s="75"/>
      <c r="EI151" s="75"/>
      <c r="EJ151" s="75"/>
      <c r="EK151" s="75"/>
      <c r="EL151" s="75"/>
      <c r="EM151" s="75"/>
      <c r="EN151" s="75"/>
      <c r="EO151" s="75"/>
      <c r="EP151" s="75"/>
      <c r="EQ151" s="75"/>
      <c r="ER151" s="75"/>
      <c r="ES151" s="75"/>
      <c r="ET151" s="75"/>
      <c r="EU151" s="75"/>
      <c r="EV151" s="75"/>
      <c r="EW151" s="75"/>
      <c r="EX151" s="75"/>
      <c r="EY151" s="75"/>
      <c r="EZ151" s="75"/>
      <c r="FA151" s="75"/>
      <c r="FB151" s="75"/>
      <c r="FC151" s="75"/>
      <c r="FD151" s="75"/>
      <c r="FE151" s="75"/>
      <c r="FF151" s="75"/>
      <c r="FG151" s="75"/>
      <c r="FH151" s="75"/>
      <c r="FI151" s="75"/>
      <c r="FJ151" s="75"/>
      <c r="FK151" s="75"/>
      <c r="FL151" s="75"/>
      <c r="FM151" s="75"/>
      <c r="FN151" s="75"/>
      <c r="FO151" s="75"/>
      <c r="FP151" s="75"/>
      <c r="FQ151" s="75"/>
      <c r="FR151" s="75"/>
      <c r="FS151" s="75"/>
      <c r="FT151" s="75"/>
      <c r="FU151" s="75"/>
      <c r="FV151" s="75"/>
      <c r="FW151" s="75"/>
      <c r="FX151" s="75"/>
      <c r="FY151" s="75"/>
      <c r="FZ151" s="75"/>
      <c r="GA151" s="75"/>
      <c r="GB151" s="75"/>
      <c r="GC151" s="75"/>
      <c r="GD151" s="75"/>
      <c r="GE151" s="75"/>
      <c r="GF151" s="75"/>
      <c r="GG151" s="75"/>
      <c r="GH151" s="75"/>
      <c r="GI151" s="75"/>
      <c r="GJ151" s="75"/>
      <c r="GK151" s="75"/>
      <c r="GL151" s="75"/>
      <c r="GM151" s="75"/>
      <c r="GN151" s="75"/>
      <c r="GO151" s="75"/>
      <c r="GP151" s="75"/>
      <c r="GQ151" s="75"/>
      <c r="GR151" s="75"/>
      <c r="GS151" s="75"/>
      <c r="GT151" s="75"/>
      <c r="GU151" s="75"/>
      <c r="GV151" s="75"/>
      <c r="GW151" s="75"/>
      <c r="GX151" s="75"/>
      <c r="GY151" s="75"/>
      <c r="GZ151" s="75"/>
      <c r="HA151" s="75"/>
      <c r="HB151" s="75"/>
      <c r="HC151" s="75"/>
      <c r="HD151" s="75"/>
      <c r="HE151" s="75"/>
      <c r="HF151" s="75"/>
      <c r="HG151" s="75"/>
      <c r="HH151" s="75"/>
      <c r="HI151" s="75"/>
      <c r="HJ151" s="75"/>
      <c r="HK151" s="75"/>
      <c r="HL151" s="75"/>
      <c r="HM151" s="75"/>
      <c r="HN151" s="75"/>
      <c r="HO151" s="75"/>
      <c r="HP151" s="75"/>
      <c r="HQ151" s="75"/>
      <c r="HR151" s="75"/>
      <c r="HS151" s="75"/>
      <c r="HT151" s="75"/>
      <c r="HU151" s="75"/>
      <c r="HV151" s="75"/>
      <c r="HW151" s="75"/>
      <c r="HX151" s="75"/>
      <c r="HY151" s="75"/>
      <c r="HZ151" s="75"/>
      <c r="IA151" s="75"/>
      <c r="IB151" s="75"/>
      <c r="IC151" s="75"/>
      <c r="ID151" s="75"/>
      <c r="IE151" s="75"/>
      <c r="IF151" s="75"/>
      <c r="IG151" s="75"/>
      <c r="IH151" s="75"/>
      <c r="II151" s="75"/>
      <c r="IJ151" s="75"/>
      <c r="IK151" s="75"/>
      <c r="IL151" s="75"/>
      <c r="IM151" s="75"/>
      <c r="IN151" s="75"/>
      <c r="IO151" s="75"/>
      <c r="IP151" s="75"/>
      <c r="IQ151" s="75"/>
      <c r="IR151" s="75"/>
      <c r="IS151" s="75"/>
      <c r="IT151" s="75"/>
      <c r="IU151" s="75"/>
      <c r="IV151" s="75"/>
      <c r="IW151" s="75"/>
      <c r="IX151" s="75"/>
      <c r="IY151" s="75"/>
      <c r="IZ151" s="75"/>
      <c r="JA151" s="75"/>
      <c r="JB151" s="75"/>
      <c r="JC151" s="75"/>
      <c r="JD151" s="75"/>
      <c r="JE151" s="75"/>
      <c r="JF151" s="75"/>
      <c r="JG151" s="75"/>
      <c r="JH151" s="75"/>
      <c r="JI151" s="75"/>
      <c r="JJ151" s="75"/>
      <c r="JK151" s="75"/>
      <c r="JL151" s="75"/>
      <c r="JM151" s="75"/>
      <c r="JN151" s="75"/>
      <c r="JO151" s="75"/>
      <c r="JP151" s="75"/>
      <c r="JQ151" s="75"/>
      <c r="JR151" s="75"/>
      <c r="JS151" s="75"/>
      <c r="JT151" s="75"/>
      <c r="JU151" s="75"/>
      <c r="JV151" s="75"/>
      <c r="JW151" s="75"/>
      <c r="JX151" s="75"/>
      <c r="JY151" s="75"/>
      <c r="JZ151" s="75"/>
      <c r="KA151" s="75"/>
      <c r="KB151" s="75"/>
      <c r="KC151" s="75"/>
      <c r="KD151" s="75"/>
      <c r="KE151" s="75"/>
      <c r="KF151" s="75"/>
      <c r="KG151" s="75"/>
      <c r="KH151" s="75"/>
      <c r="KI151" s="75"/>
      <c r="KJ151" s="75"/>
      <c r="KK151" s="75"/>
      <c r="KL151" s="75"/>
      <c r="KM151" s="75"/>
      <c r="KN151" s="75"/>
      <c r="KO151" s="75"/>
      <c r="KP151" s="75"/>
      <c r="KQ151" s="75"/>
      <c r="KR151" s="75"/>
      <c r="KS151" s="75"/>
      <c r="KT151" s="75"/>
      <c r="KU151" s="75"/>
      <c r="KV151" s="75"/>
      <c r="KW151" s="75"/>
      <c r="KX151" s="75"/>
      <c r="KY151" s="75"/>
      <c r="KZ151" s="75"/>
      <c r="LA151" s="75"/>
      <c r="LB151" s="75"/>
      <c r="LC151" s="75"/>
      <c r="LD151" s="75"/>
      <c r="LE151" s="75"/>
      <c r="LF151" s="75"/>
      <c r="LG151" s="75"/>
      <c r="LH151" s="75"/>
      <c r="LI151" s="75"/>
      <c r="LJ151" s="75"/>
      <c r="LK151" s="75"/>
      <c r="LL151" s="75"/>
      <c r="LM151" s="75"/>
      <c r="LN151" s="75"/>
      <c r="LO151" s="75"/>
      <c r="LP151" s="75"/>
      <c r="LQ151" s="75"/>
      <c r="LR151" s="75"/>
      <c r="LS151" s="75"/>
      <c r="LT151" s="75"/>
      <c r="LU151" s="75"/>
      <c r="LV151" s="75"/>
      <c r="LW151" s="75"/>
      <c r="LX151" s="75"/>
      <c r="LY151" s="75"/>
      <c r="LZ151" s="75"/>
      <c r="MA151" s="75"/>
      <c r="MB151" s="75"/>
      <c r="MC151" s="75"/>
      <c r="MD151" s="75"/>
      <c r="ME151" s="75"/>
      <c r="MF151" s="75"/>
      <c r="MG151" s="75"/>
      <c r="MH151" s="75"/>
      <c r="MI151" s="75"/>
      <c r="MJ151" s="75"/>
      <c r="MK151" s="75"/>
      <c r="ML151" s="75"/>
      <c r="MM151" s="75"/>
      <c r="MN151" s="75"/>
      <c r="MO151" s="75"/>
      <c r="MP151" s="75"/>
      <c r="MQ151" s="75"/>
      <c r="MR151" s="75"/>
      <c r="MS151" s="75"/>
      <c r="MT151" s="75"/>
      <c r="MU151" s="75"/>
      <c r="MV151" s="75"/>
      <c r="MW151" s="75"/>
      <c r="MX151" s="75"/>
      <c r="MY151" s="75"/>
      <c r="MZ151" s="75"/>
      <c r="NA151" s="75"/>
      <c r="NB151" s="75"/>
      <c r="NC151" s="75"/>
      <c r="ND151" s="75"/>
      <c r="NE151" s="75"/>
      <c r="NF151" s="75"/>
      <c r="NG151" s="75"/>
      <c r="NH151" s="75"/>
      <c r="NI151" s="75"/>
      <c r="NJ151" s="75"/>
      <c r="NK151" s="75"/>
      <c r="NL151" s="75"/>
      <c r="NM151" s="75"/>
      <c r="NN151" s="75"/>
      <c r="NO151" s="75"/>
      <c r="NP151" s="75"/>
      <c r="NQ151" s="75"/>
      <c r="NR151" s="75"/>
      <c r="NS151" s="75"/>
      <c r="NT151" s="75"/>
      <c r="NU151" s="75"/>
      <c r="NV151" s="75"/>
      <c r="NW151" s="75"/>
      <c r="NX151" s="75"/>
      <c r="NY151" s="75"/>
      <c r="NZ151" s="75"/>
      <c r="OA151" s="75"/>
      <c r="OB151" s="75"/>
      <c r="OC151" s="75"/>
      <c r="OD151" s="75"/>
      <c r="OE151" s="75"/>
      <c r="OF151" s="75"/>
      <c r="OG151" s="75"/>
      <c r="OH151" s="75"/>
      <c r="OI151" s="75"/>
      <c r="OJ151" s="75"/>
      <c r="OK151" s="75"/>
      <c r="OL151" s="75"/>
      <c r="OM151" s="75"/>
      <c r="ON151" s="75"/>
      <c r="OO151" s="75"/>
      <c r="OP151" s="75"/>
      <c r="OQ151" s="75"/>
      <c r="OR151" s="75"/>
      <c r="OS151" s="75"/>
      <c r="OT151" s="75"/>
      <c r="OU151" s="75"/>
      <c r="OV151" s="75"/>
      <c r="OW151" s="75"/>
      <c r="OX151" s="75"/>
      <c r="OY151" s="75"/>
      <c r="OZ151" s="75"/>
      <c r="PA151" s="75"/>
      <c r="PB151" s="75"/>
      <c r="PC151" s="75"/>
      <c r="PD151" s="75"/>
      <c r="PE151" s="75"/>
      <c r="PF151" s="75"/>
      <c r="PG151" s="75"/>
      <c r="PH151" s="75"/>
      <c r="PI151" s="75"/>
      <c r="PJ151" s="75"/>
      <c r="PK151" s="75"/>
      <c r="PL151" s="75"/>
      <c r="PM151" s="75"/>
      <c r="PN151" s="75"/>
      <c r="PO151" s="75"/>
      <c r="PP151" s="75"/>
      <c r="PQ151" s="75"/>
      <c r="PR151" s="75"/>
      <c r="PS151" s="75"/>
      <c r="PT151" s="75"/>
      <c r="PU151" s="75"/>
      <c r="PV151" s="75"/>
      <c r="PW151" s="75"/>
      <c r="PX151" s="75"/>
      <c r="PY151" s="75"/>
      <c r="PZ151" s="75"/>
      <c r="QA151" s="75"/>
      <c r="QB151" s="75"/>
      <c r="QC151" s="75"/>
      <c r="QD151" s="75"/>
      <c r="QE151" s="75"/>
      <c r="QF151" s="75"/>
      <c r="QG151" s="75"/>
      <c r="QH151" s="75"/>
      <c r="QI151" s="75"/>
      <c r="QJ151" s="75"/>
      <c r="QK151" s="75"/>
      <c r="QL151" s="75"/>
      <c r="QM151" s="75"/>
      <c r="QN151" s="75"/>
      <c r="QO151" s="75"/>
      <c r="QP151" s="75"/>
      <c r="QQ151" s="75"/>
      <c r="QR151" s="75"/>
      <c r="QS151" s="75"/>
      <c r="QT151" s="75"/>
      <c r="QU151" s="75"/>
      <c r="QV151" s="75"/>
      <c r="QW151" s="75"/>
      <c r="QX151" s="75"/>
      <c r="QY151" s="75"/>
      <c r="QZ151" s="75"/>
      <c r="RA151" s="75"/>
      <c r="RB151" s="75"/>
      <c r="RC151" s="75"/>
      <c r="RD151" s="75"/>
      <c r="RE151" s="75"/>
      <c r="RF151" s="75"/>
      <c r="RG151" s="75"/>
      <c r="RH151" s="75"/>
      <c r="RI151" s="75"/>
      <c r="RJ151" s="75"/>
      <c r="RK151" s="75"/>
      <c r="RL151" s="75"/>
      <c r="RM151" s="75"/>
      <c r="RN151" s="75"/>
      <c r="RO151" s="75"/>
      <c r="RP151" s="75"/>
      <c r="RQ151" s="75"/>
      <c r="RR151" s="75"/>
      <c r="RS151" s="75"/>
      <c r="RT151" s="75"/>
      <c r="RU151" s="75"/>
      <c r="RV151" s="75"/>
      <c r="RW151" s="75"/>
      <c r="RX151" s="75"/>
      <c r="RY151" s="75"/>
      <c r="RZ151" s="75"/>
      <c r="SA151" s="75"/>
      <c r="SB151" s="75"/>
      <c r="SC151" s="75"/>
      <c r="SD151" s="75"/>
      <c r="SE151" s="75"/>
      <c r="SF151" s="75"/>
      <c r="SG151" s="75"/>
      <c r="SH151" s="75"/>
      <c r="SI151" s="75"/>
      <c r="SJ151" s="75"/>
      <c r="SK151" s="75"/>
      <c r="SL151" s="75"/>
      <c r="SM151" s="75"/>
      <c r="SN151" s="75"/>
      <c r="SO151" s="75"/>
      <c r="SP151" s="75"/>
      <c r="SQ151" s="75"/>
      <c r="SR151" s="75"/>
      <c r="SS151" s="75"/>
      <c r="ST151" s="75"/>
      <c r="SU151" s="75"/>
      <c r="SV151" s="75"/>
      <c r="SW151" s="75"/>
      <c r="SX151" s="75"/>
      <c r="SY151" s="75"/>
      <c r="SZ151" s="75"/>
      <c r="TA151" s="75"/>
      <c r="TB151" s="75"/>
      <c r="TC151" s="75"/>
      <c r="TD151" s="75"/>
      <c r="TE151" s="75"/>
      <c r="TF151" s="75"/>
      <c r="TG151" s="75"/>
      <c r="TH151" s="75"/>
      <c r="TI151" s="75"/>
      <c r="TJ151" s="75"/>
      <c r="TK151" s="75"/>
      <c r="TL151" s="75"/>
      <c r="TM151" s="75"/>
      <c r="TN151" s="75"/>
      <c r="TO151" s="75"/>
      <c r="TP151" s="75"/>
      <c r="TQ151" s="75"/>
      <c r="TR151" s="75"/>
      <c r="TS151" s="75"/>
      <c r="TT151" s="75"/>
      <c r="TU151" s="75"/>
      <c r="TV151" s="75"/>
      <c r="TW151" s="75"/>
      <c r="TX151" s="75"/>
      <c r="TY151" s="75"/>
      <c r="TZ151" s="75"/>
      <c r="UA151" s="75"/>
      <c r="UB151" s="75"/>
      <c r="UC151" s="75"/>
      <c r="UD151" s="75"/>
      <c r="UE151" s="75"/>
      <c r="UF151" s="75"/>
      <c r="UG151" s="75"/>
      <c r="UH151" s="75"/>
      <c r="UI151" s="75"/>
      <c r="UJ151" s="75"/>
      <c r="UK151" s="75"/>
      <c r="UL151" s="75"/>
      <c r="UM151" s="75"/>
      <c r="UN151" s="75"/>
      <c r="UO151" s="75"/>
      <c r="UP151" s="75"/>
      <c r="UQ151" s="75"/>
      <c r="UR151" s="75"/>
      <c r="US151" s="75"/>
      <c r="UT151" s="75"/>
      <c r="UU151" s="75"/>
      <c r="UV151" s="75"/>
      <c r="UW151" s="75"/>
      <c r="UX151" s="75"/>
      <c r="UY151" s="75"/>
      <c r="UZ151" s="75"/>
      <c r="VA151" s="75"/>
      <c r="VB151" s="75"/>
      <c r="VC151" s="75"/>
      <c r="VD151" s="75"/>
      <c r="VE151" s="75"/>
      <c r="VF151" s="75"/>
      <c r="VG151" s="75"/>
      <c r="VH151" s="75"/>
      <c r="VI151" s="75"/>
      <c r="VJ151" s="75"/>
      <c r="VK151" s="75"/>
      <c r="VL151" s="75"/>
      <c r="VM151" s="75"/>
      <c r="VN151" s="75"/>
      <c r="VO151" s="75"/>
      <c r="VP151" s="75"/>
      <c r="VQ151" s="75"/>
      <c r="VR151" s="75"/>
      <c r="VS151" s="75"/>
      <c r="VT151" s="75"/>
      <c r="VU151" s="75"/>
      <c r="VV151" s="75"/>
      <c r="VW151" s="75"/>
      <c r="VX151" s="75"/>
      <c r="VY151" s="75"/>
      <c r="VZ151" s="75"/>
      <c r="WA151" s="75"/>
      <c r="WB151" s="75"/>
      <c r="WC151" s="75"/>
      <c r="WD151" s="75"/>
      <c r="WE151" s="75"/>
      <c r="WF151" s="75"/>
      <c r="WG151" s="75"/>
      <c r="WH151" s="75"/>
      <c r="WI151" s="75"/>
      <c r="WJ151" s="75"/>
      <c r="WK151" s="75"/>
      <c r="WL151" s="75"/>
      <c r="WM151" s="75"/>
      <c r="WN151" s="75"/>
      <c r="WO151" s="75"/>
      <c r="WP151" s="75"/>
      <c r="WQ151" s="75"/>
      <c r="WR151" s="75"/>
      <c r="WS151" s="75"/>
      <c r="WT151" s="75"/>
      <c r="WU151" s="75"/>
      <c r="WV151" s="75"/>
      <c r="WW151" s="75"/>
      <c r="WX151" s="75"/>
      <c r="WY151" s="75"/>
      <c r="WZ151" s="75"/>
      <c r="XA151" s="75"/>
      <c r="XB151" s="75"/>
      <c r="XC151" s="75"/>
      <c r="XD151" s="75"/>
      <c r="XE151" s="75"/>
      <c r="XF151" s="75"/>
      <c r="XG151" s="75"/>
      <c r="XH151" s="75"/>
      <c r="XI151" s="75"/>
      <c r="XJ151" s="75"/>
      <c r="XK151" s="75"/>
      <c r="XL151" s="75"/>
      <c r="XM151" s="75"/>
      <c r="XN151" s="75"/>
      <c r="XO151" s="75"/>
      <c r="XP151" s="75"/>
      <c r="XQ151" s="75"/>
      <c r="XR151" s="75"/>
      <c r="XS151" s="75"/>
      <c r="XT151" s="75"/>
      <c r="XU151" s="75"/>
      <c r="XV151" s="75"/>
      <c r="XW151" s="75"/>
      <c r="XX151" s="75"/>
      <c r="XY151" s="75"/>
      <c r="XZ151" s="75"/>
      <c r="YA151" s="75"/>
      <c r="YB151" s="75"/>
      <c r="YC151" s="75"/>
      <c r="YD151" s="75"/>
      <c r="YE151" s="75"/>
      <c r="YF151" s="75"/>
      <c r="YG151" s="75"/>
      <c r="YH151" s="75"/>
      <c r="YI151" s="75"/>
      <c r="YJ151" s="75"/>
      <c r="YK151" s="75"/>
      <c r="YL151" s="75"/>
      <c r="YM151" s="75"/>
      <c r="YN151" s="75"/>
      <c r="YO151" s="75"/>
      <c r="YP151" s="75"/>
      <c r="YQ151" s="75"/>
      <c r="YR151" s="75"/>
      <c r="YS151" s="75"/>
      <c r="YT151" s="75"/>
      <c r="YU151" s="75"/>
      <c r="YV151" s="75"/>
      <c r="YW151" s="75"/>
      <c r="YX151" s="75"/>
      <c r="YY151" s="75"/>
      <c r="YZ151" s="75"/>
      <c r="ZA151" s="75"/>
      <c r="ZB151" s="75"/>
      <c r="ZC151" s="75"/>
      <c r="ZD151" s="75"/>
      <c r="ZE151" s="75"/>
      <c r="ZF151" s="75"/>
      <c r="ZG151" s="75"/>
      <c r="ZH151" s="75"/>
      <c r="ZI151" s="75"/>
      <c r="ZJ151" s="75"/>
      <c r="ZK151" s="75"/>
      <c r="ZL151" s="75"/>
      <c r="ZM151" s="75"/>
      <c r="ZN151" s="75"/>
      <c r="ZO151" s="75"/>
      <c r="ZP151" s="75"/>
      <c r="ZQ151" s="75"/>
      <c r="ZR151" s="75"/>
      <c r="ZS151" s="75"/>
      <c r="ZT151" s="75"/>
      <c r="ZU151" s="75"/>
      <c r="ZV151" s="75"/>
      <c r="ZW151" s="75"/>
      <c r="ZX151" s="75"/>
      <c r="ZY151" s="75"/>
      <c r="ZZ151" s="75"/>
      <c r="AAA151" s="75"/>
      <c r="AAB151" s="75"/>
      <c r="AAC151" s="75"/>
      <c r="AAD151" s="75"/>
      <c r="AAE151" s="75"/>
      <c r="AAF151" s="75"/>
      <c r="AAG151" s="75"/>
      <c r="AAH151" s="75"/>
      <c r="AAI151" s="75"/>
      <c r="AAJ151" s="75"/>
      <c r="AAK151" s="75"/>
      <c r="AAL151" s="75"/>
      <c r="AAM151" s="75"/>
      <c r="AAN151" s="75"/>
      <c r="AAO151" s="75"/>
      <c r="AAP151" s="75"/>
      <c r="AAQ151" s="75"/>
      <c r="AAR151" s="75"/>
      <c r="AAS151" s="75"/>
      <c r="AAT151" s="75"/>
      <c r="AAU151" s="75"/>
      <c r="AAV151" s="75"/>
      <c r="AAW151" s="75"/>
      <c r="AAX151" s="75"/>
      <c r="AAY151" s="75"/>
      <c r="AAZ151" s="75"/>
      <c r="ABA151" s="75"/>
      <c r="ABB151" s="75"/>
      <c r="ABC151" s="75"/>
      <c r="ABD151" s="75"/>
      <c r="ABE151" s="75"/>
      <c r="ABF151" s="75"/>
      <c r="ABG151" s="75"/>
      <c r="ABH151" s="75"/>
      <c r="ABI151" s="75"/>
      <c r="ABJ151" s="75"/>
      <c r="ABK151" s="75"/>
      <c r="ABL151" s="75"/>
      <c r="ABM151" s="75"/>
      <c r="ABN151" s="75"/>
      <c r="ABO151" s="75"/>
      <c r="ABP151" s="75"/>
      <c r="ABQ151" s="75"/>
      <c r="ABR151" s="75"/>
      <c r="ABS151" s="75"/>
      <c r="ABT151" s="75"/>
      <c r="ABU151" s="75"/>
      <c r="ABV151" s="75"/>
      <c r="ABW151" s="75"/>
      <c r="ABX151" s="75"/>
      <c r="ABY151" s="75"/>
      <c r="ABZ151" s="75"/>
      <c r="ACA151" s="75"/>
      <c r="ACB151" s="75"/>
      <c r="ACC151" s="75"/>
      <c r="ACD151" s="75"/>
      <c r="ACE151" s="75"/>
      <c r="ACF151" s="75"/>
      <c r="ACG151" s="75"/>
      <c r="ACH151" s="75"/>
      <c r="ACI151" s="75"/>
      <c r="ACJ151" s="75"/>
      <c r="ACK151" s="75"/>
      <c r="ACL151" s="75"/>
      <c r="ACM151" s="75"/>
      <c r="ACN151" s="75"/>
      <c r="ACO151" s="75"/>
      <c r="ACP151" s="75"/>
      <c r="ACQ151" s="75"/>
      <c r="ACR151" s="75"/>
      <c r="ACS151" s="75"/>
      <c r="ACT151" s="75"/>
      <c r="ACU151" s="75"/>
      <c r="ACV151" s="75"/>
      <c r="ACW151" s="75"/>
      <c r="ACX151" s="75"/>
      <c r="ACY151" s="75"/>
      <c r="ACZ151" s="75"/>
      <c r="ADA151" s="75"/>
      <c r="ADB151" s="75"/>
      <c r="ADC151" s="75"/>
      <c r="ADD151" s="75"/>
      <c r="ADE151" s="75"/>
      <c r="ADF151" s="75"/>
      <c r="ADG151" s="75"/>
      <c r="ADH151" s="75"/>
      <c r="ADI151" s="75"/>
      <c r="ADJ151" s="75"/>
      <c r="ADK151" s="75"/>
      <c r="ADL151" s="75"/>
      <c r="ADM151" s="75"/>
      <c r="ADN151" s="75"/>
      <c r="ADO151" s="75"/>
      <c r="ADP151" s="75"/>
      <c r="ADQ151" s="75"/>
      <c r="ADR151" s="75"/>
      <c r="ADS151" s="75"/>
      <c r="ADT151" s="75"/>
      <c r="ADU151" s="75"/>
      <c r="ADV151" s="75"/>
      <c r="ADW151" s="75"/>
      <c r="ADX151" s="75"/>
      <c r="ADY151" s="75"/>
      <c r="ADZ151" s="75"/>
      <c r="AEA151" s="75"/>
      <c r="AEB151" s="75"/>
      <c r="AEC151" s="75"/>
      <c r="AED151" s="75"/>
      <c r="AEE151" s="75"/>
      <c r="AEF151" s="75"/>
      <c r="AEG151" s="75"/>
      <c r="AEH151" s="75"/>
      <c r="AEI151" s="75"/>
      <c r="AEJ151" s="75"/>
      <c r="AEK151" s="75"/>
      <c r="AEL151" s="75"/>
      <c r="AEM151" s="75"/>
      <c r="AEN151" s="75"/>
      <c r="AEO151" s="75"/>
      <c r="AEP151" s="75"/>
      <c r="AEQ151" s="75"/>
      <c r="AER151" s="75"/>
      <c r="AES151" s="75"/>
      <c r="AET151" s="75"/>
      <c r="AEU151" s="75"/>
      <c r="AEV151" s="75"/>
      <c r="AEW151" s="75"/>
      <c r="AEX151" s="75"/>
      <c r="AEY151" s="75"/>
      <c r="AEZ151" s="75"/>
      <c r="AFA151" s="75"/>
      <c r="AFB151" s="75"/>
      <c r="AFC151" s="75"/>
      <c r="AFD151" s="75"/>
      <c r="AFE151" s="75"/>
      <c r="AFF151" s="75"/>
      <c r="AFG151" s="75"/>
      <c r="AFH151" s="75"/>
      <c r="AFI151" s="75"/>
      <c r="AFJ151" s="75"/>
      <c r="AFK151" s="75"/>
      <c r="AFL151" s="75"/>
      <c r="AFM151" s="75"/>
      <c r="AFN151" s="75"/>
      <c r="AFO151" s="75"/>
      <c r="AFP151" s="75"/>
      <c r="AFQ151" s="75"/>
      <c r="AFR151" s="75"/>
      <c r="AFS151" s="75"/>
      <c r="AFT151" s="75"/>
      <c r="AFU151" s="75"/>
      <c r="AFV151" s="75"/>
      <c r="AFW151" s="75"/>
      <c r="AFX151" s="75"/>
      <c r="AFY151" s="75"/>
      <c r="AFZ151" s="75"/>
      <c r="AGA151" s="75"/>
      <c r="AGB151" s="75"/>
      <c r="AGC151" s="75"/>
      <c r="AGD151" s="75"/>
      <c r="AGE151" s="75"/>
      <c r="AGF151" s="75"/>
      <c r="AGG151" s="75"/>
      <c r="AGH151" s="75"/>
      <c r="AGI151" s="75"/>
      <c r="AGJ151" s="75"/>
      <c r="AGK151" s="75"/>
      <c r="AGL151" s="75"/>
      <c r="AGM151" s="75"/>
      <c r="AGN151" s="75"/>
      <c r="AGO151" s="75"/>
      <c r="AGP151" s="75"/>
      <c r="AGQ151" s="75"/>
      <c r="AGR151" s="75"/>
      <c r="AGS151" s="75"/>
      <c r="AGT151" s="75"/>
      <c r="AGU151" s="75"/>
      <c r="AGV151" s="75"/>
      <c r="AGW151" s="75"/>
      <c r="AGX151" s="75"/>
      <c r="AGY151" s="75"/>
      <c r="AGZ151" s="75"/>
      <c r="AHA151" s="75"/>
      <c r="AHB151" s="75"/>
      <c r="AHC151" s="75"/>
      <c r="AHD151" s="75"/>
      <c r="AHE151" s="75"/>
      <c r="AHF151" s="75"/>
      <c r="AHG151" s="75"/>
      <c r="AHH151" s="75"/>
      <c r="AHI151" s="75"/>
      <c r="AHJ151" s="75"/>
      <c r="AHK151" s="75"/>
      <c r="AHL151" s="75"/>
      <c r="AHM151" s="75"/>
      <c r="AHN151" s="75"/>
      <c r="AHO151" s="75"/>
      <c r="AHP151" s="75"/>
      <c r="AHQ151" s="75"/>
      <c r="AHR151" s="75"/>
      <c r="AHS151" s="75"/>
      <c r="AHT151" s="75"/>
      <c r="AHU151" s="75"/>
      <c r="AHV151" s="75"/>
      <c r="AHW151" s="75"/>
      <c r="AHX151" s="75"/>
      <c r="AHY151" s="75"/>
      <c r="AHZ151" s="75"/>
      <c r="AIA151" s="75"/>
      <c r="AIB151" s="75"/>
      <c r="AIC151" s="75"/>
      <c r="AID151" s="75"/>
      <c r="AIE151" s="75"/>
      <c r="AIF151" s="75"/>
      <c r="AIG151" s="75"/>
      <c r="AIH151" s="75"/>
      <c r="AII151" s="75"/>
      <c r="AIJ151" s="75"/>
      <c r="AIK151" s="75"/>
      <c r="AIL151" s="75"/>
      <c r="AIM151" s="75"/>
      <c r="AIN151" s="75"/>
      <c r="AIO151" s="75"/>
      <c r="AIP151" s="75"/>
      <c r="AIQ151" s="75"/>
      <c r="AIR151" s="75"/>
      <c r="AIS151" s="75"/>
      <c r="AIT151" s="75"/>
      <c r="AIU151" s="75"/>
      <c r="AIV151" s="75"/>
      <c r="AIW151" s="75"/>
      <c r="AIX151" s="75"/>
      <c r="AIY151" s="75"/>
      <c r="AIZ151" s="75"/>
      <c r="AJA151" s="75"/>
      <c r="AJB151" s="75"/>
      <c r="AJC151" s="75"/>
      <c r="AJD151" s="75"/>
      <c r="AJE151" s="75"/>
      <c r="AJF151" s="75"/>
      <c r="AJG151" s="75"/>
      <c r="AJH151" s="75"/>
      <c r="AJI151" s="75"/>
      <c r="AJJ151" s="75"/>
      <c r="AJK151" s="75"/>
      <c r="AJL151" s="75"/>
      <c r="AJM151" s="75"/>
      <c r="AJN151" s="75"/>
      <c r="AJO151" s="75"/>
      <c r="AJP151" s="75"/>
      <c r="AJQ151" s="75"/>
      <c r="AJR151" s="75"/>
      <c r="AJS151" s="75"/>
      <c r="AJT151" s="75"/>
      <c r="AJU151" s="75"/>
      <c r="AJV151" s="75"/>
      <c r="AJW151" s="75"/>
      <c r="AJX151" s="75"/>
      <c r="AJY151" s="75"/>
      <c r="AJZ151" s="75"/>
      <c r="AKA151" s="75"/>
      <c r="AKB151" s="75"/>
      <c r="AKC151" s="75"/>
      <c r="AKD151" s="75"/>
      <c r="AKE151" s="75"/>
      <c r="AKF151" s="75"/>
      <c r="AKG151" s="75"/>
      <c r="AKH151" s="75"/>
      <c r="AKI151" s="75"/>
      <c r="AKJ151" s="75"/>
      <c r="AKK151" s="75"/>
      <c r="AKL151" s="75"/>
      <c r="AKM151" s="75"/>
      <c r="AKN151" s="75"/>
      <c r="AKO151" s="75"/>
      <c r="AKP151" s="75"/>
      <c r="AKQ151" s="75"/>
      <c r="AKR151" s="75"/>
      <c r="AKS151" s="75"/>
      <c r="AKT151" s="75"/>
      <c r="AKU151" s="75"/>
      <c r="AKV151" s="75"/>
      <c r="AKW151" s="75"/>
      <c r="AKX151" s="75"/>
      <c r="AKY151" s="75"/>
      <c r="AKZ151" s="75"/>
      <c r="ALA151" s="75"/>
      <c r="ALB151" s="75"/>
      <c r="ALC151" s="75"/>
      <c r="ALD151" s="75"/>
      <c r="ALE151" s="75"/>
      <c r="ALF151" s="75"/>
      <c r="ALG151" s="75"/>
      <c r="ALH151" s="75"/>
      <c r="ALI151" s="75"/>
      <c r="ALJ151" s="75"/>
      <c r="ALK151" s="75"/>
      <c r="ALL151" s="75"/>
      <c r="ALM151" s="75"/>
      <c r="ALN151" s="75"/>
      <c r="ALO151" s="75"/>
      <c r="ALP151" s="75"/>
      <c r="ALQ151" s="75"/>
      <c r="ALR151" s="75"/>
      <c r="ALS151" s="75"/>
      <c r="ALT151" s="75"/>
      <c r="ALU151" s="75"/>
      <c r="ALV151" s="75"/>
      <c r="ALW151" s="75"/>
      <c r="ALX151" s="75"/>
      <c r="ALY151" s="75"/>
      <c r="ALZ151" s="75"/>
      <c r="AMA151" s="75"/>
      <c r="AMB151" s="75"/>
      <c r="AMC151" s="75"/>
      <c r="AMD151" s="75"/>
      <c r="AME151" s="75"/>
      <c r="AMF151" s="75"/>
      <c r="AMG151" s="75"/>
      <c r="AMH151" s="75"/>
      <c r="AMI151" s="75"/>
      <c r="AMJ151" s="75"/>
      <c r="AMK151" s="75"/>
      <c r="AML151" s="75"/>
      <c r="AMM151" s="75"/>
      <c r="AMN151" s="75"/>
      <c r="AMO151" s="75"/>
      <c r="AMP151" s="75"/>
      <c r="AMQ151" s="75"/>
      <c r="AMR151" s="75"/>
      <c r="AMS151" s="75"/>
      <c r="AMT151" s="75"/>
      <c r="AMU151" s="75"/>
      <c r="AMV151" s="75"/>
      <c r="AMW151" s="75"/>
      <c r="AMX151" s="75"/>
      <c r="AMY151" s="75"/>
      <c r="AMZ151" s="75"/>
      <c r="ANA151" s="75"/>
      <c r="ANB151" s="75"/>
      <c r="ANC151" s="75"/>
      <c r="AND151" s="75"/>
      <c r="ANE151" s="75"/>
      <c r="ANF151" s="75"/>
      <c r="ANG151" s="75"/>
      <c r="ANH151" s="75"/>
      <c r="ANI151" s="75"/>
      <c r="ANJ151" s="75"/>
      <c r="ANK151" s="75"/>
      <c r="ANL151" s="75"/>
      <c r="ANM151" s="75"/>
      <c r="ANN151" s="75"/>
      <c r="ANO151" s="75"/>
      <c r="ANP151" s="75"/>
      <c r="ANQ151" s="75"/>
      <c r="ANR151" s="75"/>
      <c r="ANS151" s="75"/>
      <c r="ANT151" s="75"/>
      <c r="ANU151" s="75"/>
      <c r="ANV151" s="75"/>
      <c r="ANW151" s="75"/>
      <c r="ANX151" s="75"/>
      <c r="ANY151" s="75"/>
      <c r="ANZ151" s="75"/>
      <c r="AOA151" s="75"/>
      <c r="AOB151" s="75"/>
      <c r="AOC151" s="75"/>
      <c r="AOD151" s="75"/>
      <c r="AOE151" s="75"/>
      <c r="AOF151" s="75"/>
      <c r="AOG151" s="75"/>
      <c r="AOH151" s="75"/>
      <c r="AOI151" s="75"/>
      <c r="AOJ151" s="75"/>
      <c r="AOK151" s="75"/>
      <c r="AOL151" s="75"/>
      <c r="AOM151" s="75"/>
      <c r="AON151" s="75"/>
      <c r="AOO151" s="75"/>
      <c r="AOP151" s="75"/>
      <c r="AOQ151" s="75"/>
      <c r="AOR151" s="75"/>
      <c r="AOS151" s="75"/>
      <c r="AOT151" s="75"/>
      <c r="AOU151" s="75"/>
      <c r="AOV151" s="75"/>
      <c r="AOW151" s="75"/>
      <c r="AOX151" s="75"/>
      <c r="AOY151" s="75"/>
      <c r="AOZ151" s="75"/>
      <c r="APA151" s="75"/>
      <c r="APB151" s="75"/>
      <c r="APC151" s="75"/>
      <c r="APD151" s="75"/>
      <c r="APE151" s="75"/>
      <c r="APF151" s="75"/>
      <c r="APG151" s="75"/>
      <c r="APH151" s="75"/>
      <c r="API151" s="75"/>
      <c r="APJ151" s="75"/>
      <c r="APK151" s="75"/>
      <c r="APL151" s="75"/>
      <c r="APM151" s="75"/>
      <c r="APN151" s="75"/>
      <c r="APO151" s="75"/>
      <c r="APP151" s="75"/>
      <c r="APQ151" s="75"/>
      <c r="APR151" s="75"/>
      <c r="APS151" s="75"/>
      <c r="APT151" s="75"/>
      <c r="APU151" s="75"/>
      <c r="APV151" s="75"/>
      <c r="APW151" s="75"/>
      <c r="APX151" s="75"/>
      <c r="APY151" s="75"/>
      <c r="APZ151" s="75"/>
      <c r="AQA151" s="75"/>
      <c r="AQB151" s="75"/>
      <c r="AQC151" s="75"/>
      <c r="AQD151" s="75"/>
      <c r="AQE151" s="75"/>
      <c r="AQF151" s="75"/>
      <c r="AQG151" s="75"/>
      <c r="AQH151" s="75"/>
      <c r="AQI151" s="75"/>
      <c r="AQJ151" s="75"/>
      <c r="AQK151" s="75"/>
      <c r="AQL151" s="75"/>
      <c r="AQM151" s="75"/>
      <c r="AQN151" s="75"/>
      <c r="AQO151" s="75"/>
      <c r="AQP151" s="75"/>
      <c r="AQQ151" s="75"/>
      <c r="AQR151" s="75"/>
      <c r="AQS151" s="75"/>
      <c r="AQT151" s="75"/>
      <c r="AQU151" s="75"/>
      <c r="AQV151" s="75"/>
      <c r="AQW151" s="75"/>
      <c r="AQX151" s="75"/>
      <c r="AQY151" s="75"/>
      <c r="AQZ151" s="75"/>
      <c r="ARA151" s="75"/>
      <c r="ARB151" s="75"/>
      <c r="ARC151" s="75"/>
      <c r="ARD151" s="75"/>
      <c r="ARE151" s="75"/>
      <c r="ARF151" s="75"/>
      <c r="ARG151" s="75"/>
      <c r="ARH151" s="75"/>
      <c r="ARI151" s="75"/>
      <c r="ARJ151" s="75"/>
      <c r="ARK151" s="75"/>
      <c r="ARL151" s="75"/>
      <c r="ARM151" s="75"/>
      <c r="ARN151" s="75"/>
      <c r="ARO151" s="75"/>
      <c r="ARP151" s="75"/>
      <c r="ARQ151" s="75"/>
      <c r="ARR151" s="75"/>
      <c r="ARS151" s="75"/>
      <c r="ART151" s="75"/>
      <c r="ARU151" s="75"/>
      <c r="ARV151" s="75"/>
      <c r="ARW151" s="75"/>
      <c r="ARX151" s="75"/>
      <c r="ARY151" s="75"/>
      <c r="ARZ151" s="75"/>
      <c r="ASA151" s="75"/>
      <c r="ASB151" s="75"/>
      <c r="ASC151" s="75"/>
      <c r="ASD151" s="75"/>
      <c r="ASE151" s="75"/>
      <c r="ASF151" s="75"/>
      <c r="ASG151" s="75"/>
      <c r="ASH151" s="75"/>
      <c r="ASI151" s="75"/>
      <c r="ASJ151" s="75"/>
      <c r="ASK151" s="75"/>
      <c r="ASL151" s="75"/>
      <c r="ASM151" s="75"/>
      <c r="ASN151" s="75"/>
      <c r="ASO151" s="75"/>
      <c r="ASP151" s="75"/>
      <c r="ASQ151" s="75"/>
      <c r="ASR151" s="75"/>
      <c r="ASS151" s="75"/>
      <c r="AST151" s="75"/>
      <c r="ASU151" s="75"/>
      <c r="ASV151" s="75"/>
      <c r="ASW151" s="75"/>
      <c r="ASX151" s="75"/>
      <c r="ASY151" s="75"/>
      <c r="ASZ151" s="75"/>
      <c r="ATA151" s="75"/>
      <c r="ATB151" s="75"/>
      <c r="ATC151" s="75"/>
      <c r="ATD151" s="75"/>
      <c r="ATE151" s="75"/>
      <c r="ATF151" s="75"/>
      <c r="ATG151" s="75"/>
      <c r="ATH151" s="75"/>
      <c r="ATI151" s="75"/>
      <c r="ATJ151" s="75"/>
      <c r="ATK151" s="75"/>
      <c r="ATL151" s="75"/>
      <c r="ATM151" s="75"/>
      <c r="ATN151" s="75"/>
      <c r="ATO151" s="75"/>
      <c r="ATP151" s="75"/>
      <c r="ATQ151" s="75"/>
      <c r="ATR151" s="75"/>
      <c r="ATS151" s="75"/>
      <c r="ATT151" s="75"/>
      <c r="ATU151" s="75"/>
      <c r="ATV151" s="75"/>
      <c r="ATW151" s="75"/>
      <c r="ATX151" s="75"/>
      <c r="ATY151" s="75"/>
      <c r="ATZ151" s="75"/>
      <c r="AUA151" s="75"/>
      <c r="AUB151" s="75"/>
      <c r="AUC151" s="75"/>
      <c r="AUD151" s="75"/>
      <c r="AUE151" s="75"/>
      <c r="AUF151" s="75"/>
      <c r="AUG151" s="75"/>
      <c r="AUH151" s="75"/>
      <c r="AUI151" s="75"/>
      <c r="AUJ151" s="75"/>
      <c r="AUK151" s="75"/>
      <c r="AUL151" s="75"/>
      <c r="AUM151" s="75"/>
      <c r="AUN151" s="75"/>
      <c r="AUO151" s="75"/>
      <c r="AUP151" s="75"/>
      <c r="AUQ151" s="75"/>
      <c r="AUR151" s="75"/>
      <c r="AUS151" s="75"/>
      <c r="AUT151" s="75"/>
      <c r="AUU151" s="75"/>
      <c r="AUV151" s="75"/>
      <c r="AUW151" s="75"/>
      <c r="AUX151" s="75"/>
      <c r="AUY151" s="75"/>
      <c r="AUZ151" s="75"/>
      <c r="AVA151" s="75"/>
      <c r="AVB151" s="75"/>
      <c r="AVC151" s="75"/>
      <c r="AVD151" s="75"/>
      <c r="AVE151" s="75"/>
      <c r="AVF151" s="75"/>
      <c r="AVG151" s="75"/>
      <c r="AVH151" s="75"/>
      <c r="AVI151" s="75"/>
      <c r="AVJ151" s="75"/>
      <c r="AVK151" s="75"/>
      <c r="AVL151" s="75"/>
      <c r="AVM151" s="75"/>
      <c r="AVN151" s="75"/>
      <c r="AVO151" s="75"/>
      <c r="AVP151" s="75"/>
      <c r="AVQ151" s="75"/>
      <c r="AVR151" s="75"/>
      <c r="AVS151" s="75"/>
      <c r="AVT151" s="75"/>
      <c r="AVU151" s="75"/>
      <c r="AVV151" s="75"/>
      <c r="AVW151" s="75"/>
      <c r="AVX151" s="75"/>
      <c r="AVY151" s="75"/>
      <c r="AVZ151" s="75"/>
      <c r="AWA151" s="75"/>
      <c r="AWB151" s="75"/>
      <c r="AWC151" s="75"/>
      <c r="AWD151" s="75"/>
      <c r="AWE151" s="75"/>
      <c r="AWF151" s="75"/>
      <c r="AWG151" s="75"/>
      <c r="AWH151" s="75"/>
      <c r="AWI151" s="75"/>
      <c r="AWJ151" s="75"/>
      <c r="AWK151" s="75"/>
      <c r="AWL151" s="75"/>
      <c r="AWM151" s="75"/>
      <c r="AWN151" s="75"/>
      <c r="AWO151" s="75"/>
      <c r="AWP151" s="75"/>
      <c r="AWQ151" s="75"/>
      <c r="AWR151" s="75"/>
      <c r="AWS151" s="75"/>
      <c r="AWT151" s="75"/>
      <c r="AWU151" s="75"/>
      <c r="AWV151" s="75"/>
      <c r="AWW151" s="75"/>
      <c r="AWX151" s="75"/>
      <c r="AWY151" s="75"/>
      <c r="AWZ151" s="75"/>
      <c r="AXA151" s="75"/>
      <c r="AXB151" s="75"/>
      <c r="AXC151" s="75"/>
      <c r="AXD151" s="75"/>
      <c r="AXE151" s="75"/>
      <c r="AXF151" s="75"/>
      <c r="AXG151" s="75"/>
      <c r="AXH151" s="75"/>
      <c r="AXI151" s="75"/>
      <c r="AXJ151" s="75"/>
      <c r="AXK151" s="75"/>
      <c r="AXL151" s="75"/>
      <c r="AXM151" s="75"/>
      <c r="AXN151" s="75"/>
      <c r="AXO151" s="75"/>
      <c r="AXP151" s="75"/>
      <c r="AXQ151" s="75"/>
      <c r="AXR151" s="75"/>
      <c r="AXS151" s="75"/>
      <c r="AXT151" s="75"/>
      <c r="AXU151" s="75"/>
      <c r="AXV151" s="75"/>
      <c r="AXW151" s="75"/>
      <c r="AXX151" s="75"/>
      <c r="AXY151" s="75"/>
      <c r="AXZ151" s="75"/>
      <c r="AYA151" s="75"/>
      <c r="AYB151" s="75"/>
      <c r="AYC151" s="75"/>
      <c r="AYD151" s="75"/>
      <c r="AYE151" s="75"/>
      <c r="AYF151" s="75"/>
      <c r="AYG151" s="75"/>
      <c r="AYH151" s="75"/>
      <c r="AYI151" s="75"/>
      <c r="AYJ151" s="75"/>
      <c r="AYK151" s="75"/>
      <c r="AYL151" s="75"/>
      <c r="AYM151" s="75"/>
      <c r="AYN151" s="75"/>
      <c r="AYO151" s="75"/>
      <c r="AYP151" s="75"/>
      <c r="AYQ151" s="75"/>
      <c r="AYR151" s="75"/>
      <c r="AYS151" s="75"/>
      <c r="AYT151" s="75"/>
      <c r="AYU151" s="75"/>
      <c r="AYV151" s="75"/>
      <c r="AYW151" s="75"/>
      <c r="AYX151" s="75"/>
      <c r="AYY151" s="75"/>
      <c r="AYZ151" s="75"/>
      <c r="AZA151" s="75"/>
      <c r="AZB151" s="75"/>
      <c r="AZC151" s="75"/>
      <c r="AZD151" s="75"/>
      <c r="AZE151" s="75"/>
      <c r="AZF151" s="75"/>
      <c r="AZG151" s="75"/>
      <c r="AZH151" s="75"/>
      <c r="AZI151" s="75"/>
      <c r="AZJ151" s="75"/>
      <c r="AZK151" s="75"/>
      <c r="AZL151" s="75"/>
      <c r="AZM151" s="75"/>
      <c r="AZN151" s="75"/>
      <c r="AZO151" s="75"/>
      <c r="AZP151" s="75"/>
      <c r="AZQ151" s="75"/>
      <c r="AZR151" s="75"/>
      <c r="AZS151" s="75"/>
      <c r="AZT151" s="75"/>
      <c r="AZU151" s="75"/>
      <c r="AZV151" s="75"/>
      <c r="AZW151" s="75"/>
      <c r="AZX151" s="75"/>
      <c r="AZY151" s="75"/>
      <c r="AZZ151" s="75"/>
      <c r="BAA151" s="75"/>
      <c r="BAB151" s="75"/>
      <c r="BAC151" s="75"/>
      <c r="BAD151" s="75"/>
      <c r="BAE151" s="75"/>
      <c r="BAF151" s="75"/>
      <c r="BAG151" s="75"/>
      <c r="BAH151" s="75"/>
      <c r="BAI151" s="75"/>
      <c r="BAJ151" s="75"/>
      <c r="BAK151" s="75"/>
      <c r="BAL151" s="75"/>
      <c r="BAM151" s="75"/>
      <c r="BAN151" s="75"/>
      <c r="BAO151" s="75"/>
      <c r="BAP151" s="75"/>
      <c r="BAQ151" s="75"/>
      <c r="BAR151" s="75"/>
      <c r="BAS151" s="75"/>
      <c r="BAT151" s="75"/>
      <c r="BAU151" s="75"/>
      <c r="BAV151" s="75"/>
      <c r="BAW151" s="75"/>
      <c r="BAX151" s="75"/>
      <c r="BAY151" s="75"/>
      <c r="BAZ151" s="75"/>
      <c r="BBA151" s="75"/>
      <c r="BBB151" s="75"/>
      <c r="BBC151" s="75"/>
      <c r="BBD151" s="75"/>
      <c r="BBE151" s="75"/>
      <c r="BBF151" s="75"/>
      <c r="BBG151" s="75"/>
      <c r="BBH151" s="75"/>
      <c r="BBI151" s="75"/>
      <c r="BBJ151" s="75"/>
      <c r="BBK151" s="75"/>
      <c r="BBL151" s="75"/>
      <c r="BBM151" s="75"/>
      <c r="BBN151" s="75"/>
      <c r="BBO151" s="75"/>
      <c r="BBP151" s="75"/>
      <c r="BBQ151" s="75"/>
      <c r="BBR151" s="75"/>
      <c r="BBS151" s="75"/>
      <c r="BBT151" s="75"/>
      <c r="BBU151" s="75"/>
      <c r="BBV151" s="75"/>
      <c r="BBW151" s="75"/>
      <c r="BBX151" s="75"/>
      <c r="BBY151" s="75"/>
      <c r="BBZ151" s="75"/>
      <c r="BCA151" s="75"/>
      <c r="BCB151" s="75"/>
      <c r="BCC151" s="75"/>
      <c r="BCD151" s="75"/>
      <c r="BCE151" s="75"/>
      <c r="BCF151" s="75"/>
      <c r="BCG151" s="75"/>
      <c r="BCH151" s="75"/>
      <c r="BCI151" s="75"/>
      <c r="BCJ151" s="75"/>
      <c r="BCK151" s="75"/>
      <c r="BCL151" s="75"/>
      <c r="BCM151" s="75"/>
      <c r="BCN151" s="75"/>
      <c r="BCO151" s="75"/>
      <c r="BCP151" s="75"/>
      <c r="BCQ151" s="75"/>
      <c r="BCR151" s="75"/>
      <c r="BCS151" s="75"/>
      <c r="BCT151" s="75"/>
      <c r="BCU151" s="75"/>
      <c r="BCV151" s="75"/>
      <c r="BCW151" s="75"/>
      <c r="BCX151" s="75"/>
      <c r="BCY151" s="75"/>
      <c r="BCZ151" s="75"/>
      <c r="BDA151" s="75"/>
      <c r="BDB151" s="75"/>
      <c r="BDC151" s="75"/>
      <c r="BDD151" s="75"/>
      <c r="BDE151" s="75"/>
      <c r="BDF151" s="75"/>
      <c r="BDG151" s="75"/>
      <c r="BDH151" s="75"/>
      <c r="BDI151" s="75"/>
      <c r="BDJ151" s="75"/>
      <c r="BDK151" s="75"/>
      <c r="BDL151" s="75"/>
      <c r="BDM151" s="75"/>
      <c r="BDN151" s="75"/>
      <c r="BDO151" s="75"/>
      <c r="BDP151" s="75"/>
      <c r="BDQ151" s="75"/>
      <c r="BDR151" s="75"/>
      <c r="BDS151" s="75"/>
      <c r="BDT151" s="75"/>
      <c r="BDU151" s="75"/>
      <c r="BDV151" s="75"/>
      <c r="BDW151" s="75"/>
      <c r="BDX151" s="75"/>
      <c r="BDY151" s="75"/>
      <c r="BDZ151" s="75"/>
      <c r="BEA151" s="75"/>
      <c r="BEB151" s="75"/>
      <c r="BEC151" s="75"/>
      <c r="BED151" s="75"/>
      <c r="BEE151" s="75"/>
      <c r="BEF151" s="75"/>
      <c r="BEG151" s="75"/>
      <c r="BEH151" s="75"/>
      <c r="BEI151" s="75"/>
      <c r="BEJ151" s="75"/>
      <c r="BEK151" s="75"/>
      <c r="BEL151" s="75"/>
      <c r="BEM151" s="75"/>
      <c r="BEN151" s="75"/>
      <c r="BEO151" s="75"/>
      <c r="BEP151" s="75"/>
      <c r="BEQ151" s="75"/>
      <c r="BER151" s="75"/>
      <c r="BES151" s="75"/>
      <c r="BET151" s="75"/>
      <c r="BEU151" s="75"/>
      <c r="BEV151" s="75"/>
      <c r="BEW151" s="75"/>
      <c r="BEX151" s="75"/>
      <c r="BEY151" s="75"/>
      <c r="BEZ151" s="75"/>
      <c r="BFA151" s="75"/>
      <c r="BFB151" s="75"/>
      <c r="BFC151" s="75"/>
      <c r="BFD151" s="75"/>
      <c r="BFE151" s="75"/>
      <c r="BFF151" s="75"/>
      <c r="BFG151" s="75"/>
      <c r="BFH151" s="75"/>
      <c r="BFI151" s="75"/>
      <c r="BFJ151" s="75"/>
      <c r="BFK151" s="75"/>
      <c r="BFL151" s="75"/>
      <c r="BFM151" s="75"/>
      <c r="BFN151" s="75"/>
      <c r="BFO151" s="75"/>
      <c r="BFP151" s="75"/>
      <c r="BFQ151" s="75"/>
      <c r="BFR151" s="75"/>
      <c r="BFS151" s="75"/>
      <c r="BFT151" s="75"/>
      <c r="BFU151" s="75"/>
      <c r="BFV151" s="75"/>
      <c r="BFW151" s="75"/>
      <c r="BFX151" s="75"/>
      <c r="BFY151" s="75"/>
      <c r="BFZ151" s="75"/>
      <c r="BGA151" s="75"/>
      <c r="BGB151" s="75"/>
      <c r="BGC151" s="75"/>
      <c r="BGD151" s="75"/>
      <c r="BGE151" s="75"/>
      <c r="BGF151" s="75"/>
      <c r="BGG151" s="75"/>
      <c r="BGH151" s="75"/>
      <c r="BGI151" s="75"/>
      <c r="BGJ151" s="75"/>
      <c r="BGK151" s="75"/>
      <c r="BGL151" s="75"/>
      <c r="BGM151" s="75"/>
      <c r="BGN151" s="75"/>
      <c r="BGO151" s="75"/>
      <c r="BGP151" s="75"/>
      <c r="BGQ151" s="75"/>
      <c r="BGR151" s="75"/>
      <c r="BGS151" s="75"/>
      <c r="BGT151" s="75"/>
      <c r="BGU151" s="75"/>
      <c r="BGV151" s="75"/>
      <c r="BGW151" s="75"/>
      <c r="BGX151" s="75"/>
      <c r="BGY151" s="75"/>
      <c r="BGZ151" s="75"/>
      <c r="BHA151" s="75"/>
      <c r="BHB151" s="75"/>
      <c r="BHC151" s="75"/>
      <c r="BHD151" s="75"/>
      <c r="BHE151" s="75"/>
      <c r="BHF151" s="75"/>
      <c r="BHG151" s="75"/>
      <c r="BHH151" s="75"/>
      <c r="BHI151" s="75"/>
      <c r="BHJ151" s="75"/>
      <c r="BHK151" s="75"/>
      <c r="BHL151" s="75"/>
      <c r="BHM151" s="75"/>
      <c r="BHN151" s="75"/>
      <c r="BHO151" s="75"/>
      <c r="BHP151" s="75"/>
      <c r="BHQ151" s="75"/>
      <c r="BHR151" s="75"/>
      <c r="BHS151" s="75"/>
      <c r="BHT151" s="75"/>
      <c r="BHU151" s="75"/>
      <c r="BHV151" s="75"/>
      <c r="BHW151" s="75"/>
      <c r="BHX151" s="75"/>
      <c r="BHY151" s="75"/>
      <c r="BHZ151" s="75"/>
      <c r="BIA151" s="75"/>
      <c r="BIB151" s="75"/>
      <c r="BIC151" s="75"/>
      <c r="BID151" s="75"/>
      <c r="BIE151" s="75"/>
      <c r="BIF151" s="75"/>
      <c r="BIG151" s="75"/>
      <c r="BIH151" s="75"/>
      <c r="BII151" s="75"/>
      <c r="BIJ151" s="75"/>
      <c r="BIK151" s="75"/>
      <c r="BIL151" s="75"/>
      <c r="BIM151" s="75"/>
      <c r="BIN151" s="75"/>
      <c r="BIO151" s="75"/>
      <c r="BIP151" s="75"/>
      <c r="BIQ151" s="75"/>
      <c r="BIR151" s="75"/>
      <c r="BIS151" s="75"/>
      <c r="BIT151" s="75"/>
      <c r="BIU151" s="75"/>
      <c r="BIV151" s="75"/>
      <c r="BIW151" s="75"/>
      <c r="BIX151" s="75"/>
      <c r="BIY151" s="75"/>
      <c r="BIZ151" s="75"/>
      <c r="BJA151" s="75"/>
      <c r="BJB151" s="75"/>
      <c r="BJC151" s="75"/>
      <c r="BJD151" s="75"/>
      <c r="BJE151" s="75"/>
      <c r="BJF151" s="75"/>
      <c r="BJG151" s="75"/>
      <c r="BJH151" s="75"/>
      <c r="BJI151" s="75"/>
      <c r="BJJ151" s="75"/>
      <c r="BJK151" s="75"/>
      <c r="BJL151" s="75"/>
      <c r="BJM151" s="75"/>
      <c r="BJN151" s="75"/>
      <c r="BJO151" s="75"/>
      <c r="BJP151" s="75"/>
      <c r="BJQ151" s="75"/>
      <c r="BJR151" s="75"/>
      <c r="BJS151" s="75"/>
      <c r="BJT151" s="75"/>
      <c r="BJU151" s="75"/>
      <c r="BJV151" s="75"/>
      <c r="BJW151" s="75"/>
      <c r="BJX151" s="75"/>
      <c r="BJY151" s="75"/>
      <c r="BJZ151" s="75"/>
      <c r="BKA151" s="75"/>
      <c r="BKB151" s="75"/>
      <c r="BKC151" s="75"/>
      <c r="BKD151" s="75"/>
      <c r="BKE151" s="75"/>
      <c r="BKF151" s="75"/>
      <c r="BKG151" s="75"/>
      <c r="BKH151" s="75"/>
      <c r="BKI151" s="75"/>
      <c r="BKJ151" s="75"/>
      <c r="BKK151" s="75"/>
      <c r="BKL151" s="75"/>
      <c r="BKM151" s="75"/>
      <c r="BKN151" s="75"/>
      <c r="BKO151" s="75"/>
      <c r="BKP151" s="75"/>
      <c r="BKQ151" s="75"/>
      <c r="BKR151" s="75"/>
      <c r="BKS151" s="75"/>
      <c r="BKT151" s="75"/>
      <c r="BKU151" s="75"/>
      <c r="BKV151" s="75"/>
      <c r="BKW151" s="75"/>
      <c r="BKX151" s="75"/>
      <c r="BKY151" s="75"/>
      <c r="BKZ151" s="75"/>
      <c r="BLA151" s="75"/>
      <c r="BLB151" s="75"/>
      <c r="BLC151" s="75"/>
      <c r="BLD151" s="75"/>
      <c r="BLE151" s="75"/>
      <c r="BLF151" s="75"/>
      <c r="BLG151" s="75"/>
      <c r="BLH151" s="75"/>
      <c r="BLI151" s="75"/>
      <c r="BLJ151" s="75"/>
      <c r="BLK151" s="75"/>
      <c r="BLL151" s="75"/>
      <c r="BLM151" s="75"/>
      <c r="BLN151" s="75"/>
      <c r="BLO151" s="75"/>
      <c r="BLP151" s="75"/>
      <c r="BLQ151" s="75"/>
      <c r="BLR151" s="75"/>
      <c r="BLS151" s="75"/>
      <c r="BLT151" s="75"/>
      <c r="BLU151" s="75"/>
      <c r="BLV151" s="75"/>
      <c r="BLW151" s="75"/>
      <c r="BLX151" s="75"/>
      <c r="BLY151" s="75"/>
      <c r="BLZ151" s="75"/>
      <c r="BMA151" s="75"/>
      <c r="BMB151" s="75"/>
      <c r="BMC151" s="75"/>
      <c r="BMD151" s="75"/>
      <c r="BME151" s="75"/>
      <c r="BMF151" s="75"/>
      <c r="BMG151" s="75"/>
      <c r="BMH151" s="75"/>
      <c r="BMI151" s="75"/>
      <c r="BMJ151" s="75"/>
      <c r="BMK151" s="75"/>
      <c r="BML151" s="75"/>
      <c r="BMM151" s="75"/>
      <c r="BMN151" s="75"/>
      <c r="BMO151" s="75"/>
      <c r="BMP151" s="75"/>
      <c r="BMQ151" s="75"/>
      <c r="BMR151" s="75"/>
      <c r="BMS151" s="75"/>
      <c r="BMT151" s="75"/>
      <c r="BMU151" s="75"/>
      <c r="BMV151" s="75"/>
      <c r="BMW151" s="75"/>
      <c r="BMX151" s="75"/>
      <c r="BMY151" s="75"/>
      <c r="BMZ151" s="75"/>
      <c r="BNA151" s="75"/>
      <c r="BNB151" s="75"/>
      <c r="BNC151" s="75"/>
      <c r="BND151" s="75"/>
      <c r="BNE151" s="75"/>
      <c r="BNF151" s="75"/>
      <c r="BNG151" s="75"/>
      <c r="BNH151" s="75"/>
      <c r="BNI151" s="75"/>
      <c r="BNJ151" s="75"/>
      <c r="BNK151" s="75"/>
      <c r="BNL151" s="75"/>
      <c r="BNM151" s="75"/>
      <c r="BNN151" s="75"/>
      <c r="BNO151" s="75"/>
      <c r="BNP151" s="75"/>
      <c r="BNQ151" s="75"/>
      <c r="BNR151" s="75"/>
      <c r="BNS151" s="75"/>
      <c r="BNT151" s="75"/>
      <c r="BNU151" s="75"/>
      <c r="BNV151" s="75"/>
      <c r="BNW151" s="75"/>
      <c r="BNX151" s="75"/>
      <c r="BNY151" s="75"/>
      <c r="BNZ151" s="75"/>
      <c r="BOA151" s="75"/>
      <c r="BOB151" s="75"/>
      <c r="BOC151" s="75"/>
      <c r="BOD151" s="75"/>
      <c r="BOE151" s="75"/>
      <c r="BOF151" s="75"/>
      <c r="BOG151" s="75"/>
      <c r="BOH151" s="75"/>
      <c r="BOI151" s="75"/>
      <c r="BOJ151" s="75"/>
      <c r="BOK151" s="75"/>
      <c r="BOL151" s="75"/>
      <c r="BOM151" s="75"/>
      <c r="BON151" s="75"/>
      <c r="BOO151" s="75"/>
      <c r="BOP151" s="75"/>
      <c r="BOQ151" s="75"/>
      <c r="BOR151" s="75"/>
      <c r="BOS151" s="75"/>
      <c r="BOT151" s="75"/>
      <c r="BOU151" s="75"/>
      <c r="BOV151" s="75"/>
      <c r="BOW151" s="75"/>
      <c r="BOX151" s="75"/>
      <c r="BOY151" s="75"/>
      <c r="BOZ151" s="75"/>
      <c r="BPA151" s="75"/>
      <c r="BPB151" s="75"/>
      <c r="BPC151" s="75"/>
      <c r="BPD151" s="75"/>
      <c r="BPE151" s="75"/>
      <c r="BPF151" s="75"/>
      <c r="BPG151" s="75"/>
      <c r="BPH151" s="75"/>
      <c r="BPI151" s="75"/>
      <c r="BPJ151" s="75"/>
      <c r="BPK151" s="75"/>
      <c r="BPL151" s="75"/>
      <c r="BPM151" s="75"/>
      <c r="BPN151" s="75"/>
      <c r="BPO151" s="75"/>
      <c r="BPP151" s="75"/>
      <c r="BPQ151" s="75"/>
      <c r="BPR151" s="75"/>
      <c r="BPS151" s="75"/>
      <c r="BPT151" s="75"/>
      <c r="BPU151" s="75"/>
      <c r="BPV151" s="75"/>
      <c r="BPW151" s="75"/>
      <c r="BPX151" s="75"/>
      <c r="BPY151" s="75"/>
      <c r="BPZ151" s="75"/>
      <c r="BQA151" s="75"/>
      <c r="BQB151" s="75"/>
      <c r="BQC151" s="75"/>
      <c r="BQD151" s="75"/>
      <c r="BQE151" s="75"/>
      <c r="BQF151" s="75"/>
      <c r="BQG151" s="75"/>
      <c r="BQH151" s="75"/>
      <c r="BQI151" s="75"/>
      <c r="BQJ151" s="75"/>
      <c r="BQK151" s="75"/>
      <c r="BQL151" s="75"/>
      <c r="BQM151" s="75"/>
      <c r="BQN151" s="75"/>
      <c r="BQO151" s="75"/>
      <c r="BQP151" s="75"/>
      <c r="BQQ151" s="75"/>
      <c r="BQR151" s="75"/>
      <c r="BQS151" s="75"/>
      <c r="BQT151" s="75"/>
      <c r="BQU151" s="75"/>
      <c r="BQV151" s="75"/>
      <c r="BQW151" s="75"/>
      <c r="BQX151" s="75"/>
      <c r="BQY151" s="75"/>
      <c r="BQZ151" s="75"/>
      <c r="BRA151" s="75"/>
      <c r="BRB151" s="75"/>
      <c r="BRC151" s="75"/>
      <c r="BRD151" s="75"/>
      <c r="BRE151" s="75"/>
      <c r="BRF151" s="75"/>
      <c r="BRG151" s="75"/>
      <c r="BRH151" s="75"/>
      <c r="BRI151" s="75"/>
      <c r="BRJ151" s="75"/>
      <c r="BRK151" s="75"/>
      <c r="BRL151" s="75"/>
      <c r="BRM151" s="75"/>
      <c r="BRN151" s="75"/>
      <c r="BRO151" s="75"/>
      <c r="BRP151" s="75"/>
      <c r="BRQ151" s="75"/>
      <c r="BRR151" s="75"/>
      <c r="BRS151" s="75"/>
      <c r="BRT151" s="75"/>
      <c r="BRU151" s="75"/>
      <c r="BRV151" s="75"/>
      <c r="BRW151" s="75"/>
      <c r="BRX151" s="75"/>
      <c r="BRY151" s="75"/>
      <c r="BRZ151" s="75"/>
      <c r="BSA151" s="75"/>
      <c r="BSB151" s="75"/>
      <c r="BSC151" s="75"/>
      <c r="BSD151" s="75"/>
      <c r="BSE151" s="75"/>
      <c r="BSF151" s="75"/>
      <c r="BSG151" s="75"/>
      <c r="BSH151" s="75"/>
      <c r="BSI151" s="75"/>
      <c r="BSJ151" s="75"/>
      <c r="BSK151" s="75"/>
      <c r="BSL151" s="75"/>
      <c r="BSM151" s="75"/>
      <c r="BSN151" s="75"/>
      <c r="BSO151" s="75"/>
      <c r="BSP151" s="75"/>
      <c r="BSQ151" s="75"/>
      <c r="BSR151" s="75"/>
      <c r="BSS151" s="75"/>
      <c r="BST151" s="75"/>
      <c r="BSU151" s="75"/>
      <c r="BSV151" s="75"/>
      <c r="BSW151" s="75"/>
      <c r="BSX151" s="75"/>
      <c r="BSY151" s="75"/>
      <c r="BSZ151" s="75"/>
      <c r="BTA151" s="75"/>
      <c r="BTB151" s="75"/>
      <c r="BTC151" s="75"/>
      <c r="BTD151" s="75"/>
      <c r="BTE151" s="75"/>
      <c r="BTF151" s="75"/>
      <c r="BTG151" s="75"/>
      <c r="BTH151" s="75"/>
      <c r="BTI151" s="75"/>
      <c r="BTJ151" s="75"/>
      <c r="BTK151" s="75"/>
      <c r="BTL151" s="75"/>
      <c r="BTM151" s="75"/>
      <c r="BTN151" s="75"/>
      <c r="BTO151" s="75"/>
      <c r="BTP151" s="75"/>
      <c r="BTQ151" s="75"/>
      <c r="BTR151" s="75"/>
      <c r="BTS151" s="75"/>
      <c r="BTT151" s="75"/>
      <c r="BTU151" s="75"/>
      <c r="BTV151" s="75"/>
      <c r="BTW151" s="75"/>
      <c r="BTX151" s="75"/>
      <c r="BTY151" s="75"/>
      <c r="BTZ151" s="75"/>
      <c r="BUA151" s="75"/>
      <c r="BUB151" s="75"/>
      <c r="BUC151" s="75"/>
      <c r="BUD151" s="75"/>
      <c r="BUE151" s="75"/>
      <c r="BUF151" s="75"/>
      <c r="BUG151" s="75"/>
      <c r="BUH151" s="75"/>
      <c r="BUI151" s="75"/>
      <c r="BUJ151" s="75"/>
      <c r="BUK151" s="75"/>
      <c r="BUL151" s="75"/>
      <c r="BUM151" s="75"/>
      <c r="BUN151" s="75"/>
      <c r="BUO151" s="75"/>
      <c r="BUP151" s="75"/>
      <c r="BUQ151" s="75"/>
      <c r="BUR151" s="75"/>
      <c r="BUS151" s="75"/>
      <c r="BUT151" s="75"/>
      <c r="BUU151" s="75"/>
      <c r="BUV151" s="75"/>
      <c r="BUW151" s="75"/>
      <c r="BUX151" s="75"/>
      <c r="BUY151" s="75"/>
      <c r="BUZ151" s="75"/>
      <c r="BVA151" s="75"/>
      <c r="BVB151" s="75"/>
      <c r="BVC151" s="75"/>
      <c r="BVD151" s="75"/>
      <c r="BVE151" s="75"/>
      <c r="BVF151" s="75"/>
      <c r="BVG151" s="75"/>
      <c r="BVH151" s="75"/>
      <c r="BVI151" s="75"/>
      <c r="BVJ151" s="75"/>
      <c r="BVK151" s="75"/>
      <c r="BVL151" s="75"/>
      <c r="BVM151" s="75"/>
      <c r="BVN151" s="75"/>
      <c r="BVO151" s="75"/>
      <c r="BVP151" s="75"/>
      <c r="BVQ151" s="75"/>
      <c r="BVR151" s="75"/>
      <c r="BVS151" s="75"/>
      <c r="BVT151" s="75"/>
      <c r="BVU151" s="75"/>
      <c r="BVV151" s="75"/>
      <c r="BVW151" s="75"/>
      <c r="BVX151" s="75"/>
      <c r="BVY151" s="75"/>
      <c r="BVZ151" s="75"/>
      <c r="BWA151" s="75"/>
      <c r="BWB151" s="75"/>
      <c r="BWC151" s="75"/>
      <c r="BWD151" s="75"/>
      <c r="BWE151" s="75"/>
      <c r="BWF151" s="75"/>
      <c r="BWG151" s="75"/>
      <c r="BWH151" s="75"/>
      <c r="BWI151" s="75"/>
      <c r="BWJ151" s="75"/>
      <c r="BWK151" s="75"/>
      <c r="BWL151" s="75"/>
      <c r="BWM151" s="75"/>
      <c r="BWN151" s="75"/>
      <c r="BWO151" s="75"/>
      <c r="BWP151" s="75"/>
      <c r="BWQ151" s="75"/>
      <c r="BWR151" s="75"/>
      <c r="BWS151" s="75"/>
      <c r="BWT151" s="75"/>
      <c r="BWU151" s="75"/>
      <c r="BWV151" s="75"/>
      <c r="BWW151" s="75"/>
      <c r="BWX151" s="75"/>
      <c r="BWY151" s="75"/>
      <c r="BWZ151" s="75"/>
      <c r="BXA151" s="75"/>
      <c r="BXB151" s="75"/>
      <c r="BXC151" s="75"/>
      <c r="BXD151" s="75"/>
      <c r="BXE151" s="75"/>
      <c r="BXF151" s="75"/>
      <c r="BXG151" s="75"/>
      <c r="BXH151" s="75"/>
      <c r="BXI151" s="75"/>
      <c r="BXJ151" s="75"/>
      <c r="BXK151" s="75"/>
      <c r="BXL151" s="75"/>
      <c r="BXM151" s="75"/>
      <c r="BXN151" s="75"/>
      <c r="BXO151" s="75"/>
      <c r="BXP151" s="75"/>
      <c r="BXQ151" s="75"/>
      <c r="BXR151" s="75"/>
      <c r="BXS151" s="75"/>
      <c r="BXT151" s="75"/>
      <c r="BXU151" s="75"/>
      <c r="BXV151" s="75"/>
      <c r="BXW151" s="75"/>
      <c r="BXX151" s="75"/>
      <c r="BXY151" s="75"/>
      <c r="BXZ151" s="75"/>
      <c r="BYA151" s="75"/>
      <c r="BYB151" s="75"/>
      <c r="BYC151" s="75"/>
      <c r="BYD151" s="75"/>
      <c r="BYE151" s="75"/>
      <c r="BYF151" s="75"/>
      <c r="BYG151" s="75"/>
      <c r="BYH151" s="75"/>
      <c r="BYI151" s="75"/>
      <c r="BYJ151" s="75"/>
      <c r="BYK151" s="75"/>
      <c r="BYL151" s="75"/>
      <c r="BYM151" s="75"/>
      <c r="BYN151" s="75"/>
      <c r="BYO151" s="75"/>
      <c r="BYP151" s="75"/>
      <c r="BYQ151" s="75"/>
      <c r="BYR151" s="75"/>
      <c r="BYS151" s="75"/>
      <c r="BYT151" s="75"/>
      <c r="BYU151" s="75"/>
      <c r="BYV151" s="75"/>
      <c r="BYW151" s="75"/>
      <c r="BYX151" s="75"/>
      <c r="BYY151" s="75"/>
      <c r="BYZ151" s="75"/>
      <c r="BZA151" s="75"/>
      <c r="BZB151" s="75"/>
      <c r="BZC151" s="75"/>
      <c r="BZD151" s="75"/>
      <c r="BZE151" s="75"/>
      <c r="BZF151" s="75"/>
      <c r="BZG151" s="75"/>
      <c r="BZH151" s="75"/>
      <c r="BZI151" s="75"/>
      <c r="BZJ151" s="75"/>
      <c r="BZK151" s="75"/>
      <c r="BZL151" s="75"/>
      <c r="BZM151" s="75"/>
      <c r="BZN151" s="75"/>
      <c r="BZO151" s="75"/>
      <c r="BZP151" s="75"/>
      <c r="BZQ151" s="75"/>
      <c r="BZR151" s="75"/>
      <c r="BZS151" s="75"/>
      <c r="BZT151" s="75"/>
      <c r="BZU151" s="75"/>
      <c r="BZV151" s="75"/>
      <c r="BZW151" s="75"/>
      <c r="BZX151" s="75"/>
      <c r="BZY151" s="75"/>
      <c r="BZZ151" s="75"/>
      <c r="CAA151" s="75"/>
      <c r="CAB151" s="75"/>
      <c r="CAC151" s="75"/>
      <c r="CAD151" s="75"/>
      <c r="CAE151" s="75"/>
      <c r="CAF151" s="75"/>
      <c r="CAG151" s="75"/>
      <c r="CAH151" s="75"/>
      <c r="CAI151" s="75"/>
      <c r="CAJ151" s="75"/>
      <c r="CAK151" s="75"/>
      <c r="CAL151" s="75"/>
      <c r="CAM151" s="75"/>
      <c r="CAN151" s="75"/>
      <c r="CAO151" s="75"/>
      <c r="CAP151" s="75"/>
      <c r="CAQ151" s="75"/>
      <c r="CAR151" s="75"/>
      <c r="CAS151" s="75"/>
      <c r="CAT151" s="75"/>
      <c r="CAU151" s="75"/>
      <c r="CAV151" s="75"/>
      <c r="CAW151" s="75"/>
      <c r="CAX151" s="75"/>
      <c r="CAY151" s="75"/>
      <c r="CAZ151" s="75"/>
      <c r="CBA151" s="75"/>
      <c r="CBB151" s="75"/>
      <c r="CBC151" s="75"/>
      <c r="CBD151" s="75"/>
      <c r="CBE151" s="75"/>
      <c r="CBF151" s="75"/>
      <c r="CBG151" s="75"/>
      <c r="CBH151" s="75"/>
      <c r="CBI151" s="75"/>
      <c r="CBJ151" s="75"/>
      <c r="CBK151" s="75"/>
      <c r="CBL151" s="75"/>
      <c r="CBM151" s="75"/>
      <c r="CBN151" s="75"/>
      <c r="CBO151" s="75"/>
      <c r="CBP151" s="75"/>
      <c r="CBQ151" s="75"/>
      <c r="CBR151" s="75"/>
      <c r="CBS151" s="75"/>
      <c r="CBT151" s="75"/>
      <c r="CBU151" s="75"/>
      <c r="CBV151" s="75"/>
      <c r="CBW151" s="75"/>
      <c r="CBX151" s="75"/>
      <c r="CBY151" s="75"/>
      <c r="CBZ151" s="75"/>
      <c r="CCA151" s="75"/>
      <c r="CCB151" s="75"/>
      <c r="CCC151" s="75"/>
      <c r="CCD151" s="75"/>
      <c r="CCE151" s="75"/>
      <c r="CCF151" s="75"/>
      <c r="CCG151" s="75"/>
      <c r="CCH151" s="75"/>
      <c r="CCI151" s="75"/>
      <c r="CCJ151" s="75"/>
      <c r="CCK151" s="75"/>
      <c r="CCL151" s="75"/>
      <c r="CCM151" s="75"/>
      <c r="CCN151" s="75"/>
      <c r="CCO151" s="75"/>
      <c r="CCP151" s="75"/>
      <c r="CCQ151" s="75"/>
      <c r="CCR151" s="75"/>
      <c r="CCS151" s="75"/>
      <c r="CCT151" s="75"/>
      <c r="CCU151" s="75"/>
      <c r="CCV151" s="75"/>
      <c r="CCW151" s="75"/>
      <c r="CCX151" s="75"/>
      <c r="CCY151" s="75"/>
      <c r="CCZ151" s="75"/>
      <c r="CDA151" s="75"/>
      <c r="CDB151" s="75"/>
      <c r="CDC151" s="75"/>
      <c r="CDD151" s="75"/>
      <c r="CDE151" s="75"/>
      <c r="CDF151" s="75"/>
      <c r="CDG151" s="75"/>
      <c r="CDH151" s="75"/>
      <c r="CDI151" s="75"/>
      <c r="CDJ151" s="75"/>
      <c r="CDK151" s="75"/>
      <c r="CDL151" s="75"/>
      <c r="CDM151" s="75"/>
      <c r="CDN151" s="75"/>
      <c r="CDO151" s="75"/>
      <c r="CDP151" s="75"/>
      <c r="CDQ151" s="75"/>
      <c r="CDR151" s="75"/>
      <c r="CDS151" s="75"/>
      <c r="CDT151" s="75"/>
      <c r="CDU151" s="75"/>
      <c r="CDV151" s="75"/>
      <c r="CDW151" s="75"/>
      <c r="CDX151" s="75"/>
      <c r="CDY151" s="75"/>
      <c r="CDZ151" s="75"/>
      <c r="CEA151" s="75"/>
      <c r="CEB151" s="75"/>
      <c r="CEC151" s="75"/>
      <c r="CED151" s="75"/>
      <c r="CEE151" s="75"/>
      <c r="CEF151" s="75"/>
      <c r="CEG151" s="75"/>
      <c r="CEH151" s="75"/>
      <c r="CEI151" s="75"/>
      <c r="CEJ151" s="75"/>
      <c r="CEK151" s="75"/>
      <c r="CEL151" s="75"/>
      <c r="CEM151" s="75"/>
      <c r="CEN151" s="75"/>
      <c r="CEO151" s="75"/>
      <c r="CEP151" s="75"/>
      <c r="CEQ151" s="75"/>
      <c r="CER151" s="75"/>
      <c r="CES151" s="75"/>
      <c r="CET151" s="75"/>
      <c r="CEU151" s="75"/>
      <c r="CEV151" s="75"/>
      <c r="CEW151" s="75"/>
      <c r="CEX151" s="75"/>
      <c r="CEY151" s="75"/>
      <c r="CEZ151" s="75"/>
      <c r="CFA151" s="75"/>
      <c r="CFB151" s="75"/>
      <c r="CFC151" s="75"/>
      <c r="CFD151" s="75"/>
      <c r="CFE151" s="75"/>
      <c r="CFF151" s="75"/>
      <c r="CFG151" s="75"/>
      <c r="CFH151" s="75"/>
      <c r="CFI151" s="75"/>
      <c r="CFJ151" s="75"/>
      <c r="CFK151" s="75"/>
      <c r="CFL151" s="75"/>
      <c r="CFM151" s="75"/>
      <c r="CFN151" s="75"/>
      <c r="CFO151" s="75"/>
      <c r="CFP151" s="75"/>
      <c r="CFQ151" s="75"/>
      <c r="CFR151" s="75"/>
      <c r="CFS151" s="75"/>
      <c r="CFT151" s="75"/>
      <c r="CFU151" s="75"/>
      <c r="CFV151" s="75"/>
      <c r="CFW151" s="75"/>
      <c r="CFX151" s="75"/>
      <c r="CFY151" s="75"/>
      <c r="CFZ151" s="75"/>
      <c r="CGA151" s="75"/>
      <c r="CGB151" s="75"/>
      <c r="CGC151" s="75"/>
      <c r="CGD151" s="75"/>
      <c r="CGE151" s="75"/>
      <c r="CGF151" s="75"/>
      <c r="CGG151" s="75"/>
      <c r="CGH151" s="75"/>
      <c r="CGI151" s="75"/>
      <c r="CGJ151" s="75"/>
      <c r="CGK151" s="75"/>
      <c r="CGL151" s="75"/>
      <c r="CGM151" s="75"/>
      <c r="CGN151" s="75"/>
      <c r="CGO151" s="75"/>
      <c r="CGP151" s="75"/>
      <c r="CGQ151" s="75"/>
      <c r="CGR151" s="75"/>
      <c r="CGS151" s="75"/>
      <c r="CGT151" s="75"/>
      <c r="CGU151" s="75"/>
      <c r="CGV151" s="75"/>
      <c r="CGW151" s="75"/>
      <c r="CGX151" s="75"/>
      <c r="CGY151" s="75"/>
      <c r="CGZ151" s="75"/>
      <c r="CHA151" s="75"/>
      <c r="CHB151" s="75"/>
      <c r="CHC151" s="75"/>
      <c r="CHD151" s="75"/>
      <c r="CHE151" s="75"/>
      <c r="CHF151" s="75"/>
      <c r="CHG151" s="75"/>
      <c r="CHH151" s="75"/>
      <c r="CHI151" s="75"/>
      <c r="CHJ151" s="75"/>
      <c r="CHK151" s="75"/>
      <c r="CHL151" s="75"/>
      <c r="CHM151" s="75"/>
      <c r="CHN151" s="75"/>
      <c r="CHO151" s="75"/>
      <c r="CHP151" s="75"/>
      <c r="CHQ151" s="75"/>
      <c r="CHR151" s="75"/>
      <c r="CHS151" s="75"/>
      <c r="CHT151" s="75"/>
      <c r="CHU151" s="75"/>
      <c r="CHV151" s="75"/>
      <c r="CHW151" s="75"/>
      <c r="CHX151" s="75"/>
      <c r="CHY151" s="75"/>
      <c r="CHZ151" s="75"/>
      <c r="CIA151" s="75"/>
      <c r="CIB151" s="75"/>
      <c r="CIC151" s="75"/>
      <c r="CID151" s="75"/>
      <c r="CIE151" s="75"/>
      <c r="CIF151" s="75"/>
      <c r="CIG151" s="75"/>
      <c r="CIH151" s="75"/>
      <c r="CII151" s="75"/>
      <c r="CIJ151" s="75"/>
      <c r="CIK151" s="75"/>
      <c r="CIL151" s="75"/>
      <c r="CIM151" s="75"/>
      <c r="CIN151" s="75"/>
      <c r="CIO151" s="75"/>
      <c r="CIP151" s="75"/>
      <c r="CIQ151" s="75"/>
      <c r="CIR151" s="75"/>
      <c r="CIS151" s="75"/>
      <c r="CIT151" s="75"/>
      <c r="CIU151" s="75"/>
      <c r="CIV151" s="75"/>
      <c r="CIW151" s="75"/>
      <c r="CIX151" s="75"/>
      <c r="CIY151" s="75"/>
      <c r="CIZ151" s="75"/>
      <c r="CJA151" s="75"/>
      <c r="CJB151" s="75"/>
      <c r="CJC151" s="75"/>
      <c r="CJD151" s="75"/>
      <c r="CJE151" s="75"/>
      <c r="CJF151" s="75"/>
      <c r="CJG151" s="75"/>
      <c r="CJH151" s="75"/>
      <c r="CJI151" s="75"/>
      <c r="CJJ151" s="75"/>
      <c r="CJK151" s="75"/>
      <c r="CJL151" s="75"/>
      <c r="CJM151" s="75"/>
      <c r="CJN151" s="75"/>
      <c r="CJO151" s="75"/>
      <c r="CJP151" s="75"/>
      <c r="CJQ151" s="75"/>
      <c r="CJR151" s="75"/>
      <c r="CJS151" s="75"/>
      <c r="CJT151" s="75"/>
      <c r="CJU151" s="75"/>
      <c r="CJV151" s="75"/>
      <c r="CJW151" s="75"/>
      <c r="CJX151" s="75"/>
      <c r="CJY151" s="75"/>
      <c r="CJZ151" s="75"/>
      <c r="CKA151" s="75"/>
      <c r="CKB151" s="75"/>
      <c r="CKC151" s="75"/>
      <c r="CKD151" s="75"/>
      <c r="CKE151" s="75"/>
      <c r="CKF151" s="75"/>
      <c r="CKG151" s="75"/>
      <c r="CKH151" s="75"/>
      <c r="CKI151" s="75"/>
      <c r="CKJ151" s="75"/>
      <c r="CKK151" s="75"/>
      <c r="CKL151" s="75"/>
      <c r="CKM151" s="75"/>
      <c r="CKN151" s="75"/>
      <c r="CKO151" s="75"/>
      <c r="CKP151" s="75"/>
      <c r="CKQ151" s="75"/>
      <c r="CKR151" s="75"/>
      <c r="CKS151" s="75"/>
      <c r="CKT151" s="75"/>
      <c r="CKU151" s="75"/>
      <c r="CKV151" s="75"/>
      <c r="CKW151" s="75"/>
      <c r="CKX151" s="75"/>
      <c r="CKY151" s="75"/>
      <c r="CKZ151" s="75"/>
      <c r="CLA151" s="75"/>
      <c r="CLB151" s="75"/>
      <c r="CLC151" s="75"/>
      <c r="CLD151" s="75"/>
      <c r="CLE151" s="75"/>
      <c r="CLF151" s="75"/>
      <c r="CLG151" s="75"/>
      <c r="CLH151" s="75"/>
      <c r="CLI151" s="75"/>
      <c r="CLJ151" s="75"/>
      <c r="CLK151" s="75"/>
      <c r="CLL151" s="75"/>
      <c r="CLM151" s="75"/>
      <c r="CLN151" s="75"/>
      <c r="CLO151" s="75"/>
      <c r="CLP151" s="75"/>
      <c r="CLQ151" s="75"/>
      <c r="CLR151" s="75"/>
      <c r="CLS151" s="75"/>
      <c r="CLT151" s="75"/>
      <c r="CLU151" s="75"/>
      <c r="CLV151" s="75"/>
      <c r="CLW151" s="75"/>
      <c r="CLX151" s="75"/>
      <c r="CLY151" s="75"/>
      <c r="CLZ151" s="75"/>
      <c r="CMA151" s="75"/>
      <c r="CMB151" s="75"/>
      <c r="CMC151" s="75"/>
      <c r="CMD151" s="75"/>
      <c r="CME151" s="75"/>
      <c r="CMF151" s="75"/>
      <c r="CMG151" s="75"/>
      <c r="CMH151" s="75"/>
      <c r="CMI151" s="75"/>
      <c r="CMJ151" s="75"/>
      <c r="CMK151" s="75"/>
      <c r="CML151" s="75"/>
      <c r="CMM151" s="75"/>
      <c r="CMN151" s="75"/>
      <c r="CMO151" s="75"/>
      <c r="CMP151" s="75"/>
      <c r="CMQ151" s="75"/>
      <c r="CMR151" s="75"/>
      <c r="CMS151" s="75"/>
      <c r="CMT151" s="75"/>
      <c r="CMU151" s="75"/>
      <c r="CMV151" s="75"/>
      <c r="CMW151" s="75"/>
      <c r="CMX151" s="75"/>
      <c r="CMY151" s="75"/>
      <c r="CMZ151" s="75"/>
      <c r="CNA151" s="75"/>
      <c r="CNB151" s="75"/>
      <c r="CNC151" s="75"/>
      <c r="CND151" s="75"/>
      <c r="CNE151" s="75"/>
      <c r="CNF151" s="75"/>
      <c r="CNG151" s="75"/>
      <c r="CNH151" s="75"/>
      <c r="CNI151" s="75"/>
      <c r="CNJ151" s="75"/>
      <c r="CNK151" s="75"/>
      <c r="CNL151" s="75"/>
      <c r="CNM151" s="75"/>
      <c r="CNN151" s="75"/>
      <c r="CNO151" s="75"/>
      <c r="CNP151" s="75"/>
      <c r="CNQ151" s="75"/>
      <c r="CNR151" s="75"/>
      <c r="CNS151" s="75"/>
      <c r="CNT151" s="75"/>
      <c r="CNU151" s="75"/>
      <c r="CNV151" s="75"/>
      <c r="CNW151" s="75"/>
      <c r="CNX151" s="75"/>
      <c r="CNY151" s="75"/>
      <c r="CNZ151" s="75"/>
      <c r="COA151" s="75"/>
      <c r="COB151" s="75"/>
      <c r="COC151" s="75"/>
      <c r="COD151" s="75"/>
      <c r="COE151" s="75"/>
      <c r="COF151" s="75"/>
      <c r="COG151" s="75"/>
      <c r="COH151" s="75"/>
      <c r="COI151" s="75"/>
      <c r="COJ151" s="75"/>
      <c r="COK151" s="75"/>
      <c r="COL151" s="75"/>
      <c r="COM151" s="75"/>
      <c r="CON151" s="75"/>
      <c r="COO151" s="75"/>
      <c r="COP151" s="75"/>
      <c r="COQ151" s="75"/>
      <c r="COR151" s="75"/>
      <c r="COS151" s="75"/>
      <c r="COT151" s="75"/>
      <c r="COU151" s="75"/>
      <c r="COV151" s="75"/>
      <c r="COW151" s="75"/>
      <c r="COX151" s="75"/>
      <c r="COY151" s="75"/>
      <c r="COZ151" s="75"/>
      <c r="CPA151" s="75"/>
      <c r="CPB151" s="75"/>
      <c r="CPC151" s="75"/>
      <c r="CPD151" s="75"/>
      <c r="CPE151" s="75"/>
      <c r="CPF151" s="75"/>
      <c r="CPG151" s="75"/>
      <c r="CPH151" s="75"/>
      <c r="CPI151" s="75"/>
      <c r="CPJ151" s="75"/>
      <c r="CPK151" s="75"/>
      <c r="CPL151" s="75"/>
      <c r="CPM151" s="75"/>
      <c r="CPN151" s="75"/>
      <c r="CPO151" s="75"/>
      <c r="CPP151" s="75"/>
      <c r="CPQ151" s="75"/>
      <c r="CPR151" s="75"/>
      <c r="CPS151" s="75"/>
      <c r="CPT151" s="75"/>
      <c r="CPU151" s="75"/>
      <c r="CPV151" s="75"/>
      <c r="CPW151" s="75"/>
      <c r="CPX151" s="75"/>
      <c r="CPY151" s="75"/>
      <c r="CPZ151" s="75"/>
      <c r="CQA151" s="75"/>
      <c r="CQB151" s="75"/>
      <c r="CQC151" s="75"/>
      <c r="CQD151" s="75"/>
      <c r="CQE151" s="75"/>
      <c r="CQF151" s="75"/>
      <c r="CQG151" s="75"/>
      <c r="CQH151" s="75"/>
      <c r="CQI151" s="75"/>
      <c r="CQJ151" s="75"/>
      <c r="CQK151" s="75"/>
      <c r="CQL151" s="75"/>
      <c r="CQM151" s="75"/>
      <c r="CQN151" s="75"/>
      <c r="CQO151" s="75"/>
      <c r="CQP151" s="75"/>
      <c r="CQQ151" s="75"/>
      <c r="CQR151" s="75"/>
      <c r="CQS151" s="75"/>
      <c r="CQT151" s="75"/>
      <c r="CQU151" s="75"/>
      <c r="CQV151" s="75"/>
      <c r="CQW151" s="75"/>
      <c r="CQX151" s="75"/>
      <c r="CQY151" s="75"/>
      <c r="CQZ151" s="75"/>
      <c r="CRA151" s="75"/>
      <c r="CRB151" s="75"/>
      <c r="CRC151" s="75"/>
      <c r="CRD151" s="75"/>
      <c r="CRE151" s="75"/>
      <c r="CRF151" s="75"/>
      <c r="CRG151" s="75"/>
      <c r="CRH151" s="75"/>
      <c r="CRI151" s="75"/>
      <c r="CRJ151" s="75"/>
      <c r="CRK151" s="75"/>
      <c r="CRL151" s="75"/>
      <c r="CRM151" s="75"/>
      <c r="CRN151" s="75"/>
      <c r="CRO151" s="75"/>
      <c r="CRP151" s="75"/>
      <c r="CRQ151" s="75"/>
      <c r="CRR151" s="75"/>
      <c r="CRS151" s="75"/>
      <c r="CRT151" s="75"/>
      <c r="CRU151" s="75"/>
      <c r="CRV151" s="75"/>
      <c r="CRW151" s="75"/>
      <c r="CRX151" s="75"/>
      <c r="CRY151" s="75"/>
      <c r="CRZ151" s="75"/>
      <c r="CSA151" s="75"/>
      <c r="CSB151" s="75"/>
      <c r="CSC151" s="75"/>
      <c r="CSD151" s="75"/>
      <c r="CSE151" s="75"/>
      <c r="CSF151" s="75"/>
      <c r="CSG151" s="75"/>
      <c r="CSH151" s="75"/>
      <c r="CSI151" s="75"/>
      <c r="CSJ151" s="75"/>
      <c r="CSK151" s="75"/>
      <c r="CSL151" s="75"/>
      <c r="CSM151" s="75"/>
      <c r="CSN151" s="75"/>
      <c r="CSO151" s="75"/>
      <c r="CSP151" s="75"/>
      <c r="CSQ151" s="75"/>
      <c r="CSR151" s="75"/>
      <c r="CSS151" s="75"/>
      <c r="CST151" s="75"/>
      <c r="CSU151" s="75"/>
      <c r="CSV151" s="75"/>
      <c r="CSW151" s="75"/>
      <c r="CSX151" s="75"/>
      <c r="CSY151" s="75"/>
      <c r="CSZ151" s="75"/>
      <c r="CTA151" s="75"/>
      <c r="CTB151" s="75"/>
      <c r="CTC151" s="75"/>
      <c r="CTD151" s="75"/>
      <c r="CTE151" s="75"/>
      <c r="CTF151" s="75"/>
      <c r="CTG151" s="75"/>
      <c r="CTH151" s="75"/>
      <c r="CTI151" s="75"/>
      <c r="CTJ151" s="75"/>
      <c r="CTK151" s="75"/>
      <c r="CTL151" s="75"/>
      <c r="CTM151" s="75"/>
      <c r="CTN151" s="75"/>
      <c r="CTO151" s="75"/>
      <c r="CTP151" s="75"/>
      <c r="CTQ151" s="75"/>
      <c r="CTR151" s="75"/>
      <c r="CTS151" s="75"/>
      <c r="CTT151" s="75"/>
      <c r="CTU151" s="75"/>
      <c r="CTV151" s="75"/>
      <c r="CTW151" s="75"/>
      <c r="CTX151" s="75"/>
      <c r="CTY151" s="75"/>
      <c r="CTZ151" s="75"/>
      <c r="CUA151" s="75"/>
      <c r="CUB151" s="75"/>
      <c r="CUC151" s="75"/>
      <c r="CUD151" s="75"/>
      <c r="CUE151" s="75"/>
      <c r="CUF151" s="75"/>
      <c r="CUG151" s="75"/>
      <c r="CUH151" s="75"/>
      <c r="CUI151" s="75"/>
      <c r="CUJ151" s="75"/>
      <c r="CUK151" s="75"/>
      <c r="CUL151" s="75"/>
      <c r="CUM151" s="75"/>
      <c r="CUN151" s="75"/>
      <c r="CUO151" s="75"/>
      <c r="CUP151" s="75"/>
      <c r="CUQ151" s="75"/>
      <c r="CUR151" s="75"/>
      <c r="CUS151" s="75"/>
      <c r="CUT151" s="75"/>
      <c r="CUU151" s="75"/>
      <c r="CUV151" s="75"/>
      <c r="CUW151" s="75"/>
      <c r="CUX151" s="75"/>
      <c r="CUY151" s="75"/>
      <c r="CUZ151" s="75"/>
      <c r="CVA151" s="75"/>
      <c r="CVB151" s="75"/>
      <c r="CVC151" s="75"/>
      <c r="CVD151" s="75"/>
      <c r="CVE151" s="75"/>
      <c r="CVF151" s="75"/>
      <c r="CVG151" s="75"/>
      <c r="CVH151" s="75"/>
      <c r="CVI151" s="75"/>
      <c r="CVJ151" s="75"/>
      <c r="CVK151" s="75"/>
      <c r="CVL151" s="75"/>
      <c r="CVM151" s="75"/>
      <c r="CVN151" s="75"/>
      <c r="CVO151" s="75"/>
      <c r="CVP151" s="75"/>
      <c r="CVQ151" s="75"/>
      <c r="CVR151" s="75"/>
      <c r="CVS151" s="75"/>
      <c r="CVT151" s="75"/>
      <c r="CVU151" s="75"/>
      <c r="CVV151" s="75"/>
      <c r="CVW151" s="75"/>
      <c r="CVX151" s="75"/>
      <c r="CVY151" s="75"/>
      <c r="CVZ151" s="75"/>
      <c r="CWA151" s="75"/>
      <c r="CWB151" s="75"/>
      <c r="CWC151" s="75"/>
      <c r="CWD151" s="75"/>
      <c r="CWE151" s="75"/>
      <c r="CWF151" s="75"/>
      <c r="CWG151" s="75"/>
      <c r="CWH151" s="75"/>
      <c r="CWI151" s="75"/>
      <c r="CWJ151" s="75"/>
      <c r="CWK151" s="75"/>
      <c r="CWL151" s="75"/>
      <c r="CWM151" s="75"/>
      <c r="CWN151" s="75"/>
      <c r="CWO151" s="75"/>
      <c r="CWP151" s="75"/>
      <c r="CWQ151" s="75"/>
      <c r="CWR151" s="75"/>
      <c r="CWS151" s="75"/>
      <c r="CWT151" s="75"/>
      <c r="CWU151" s="75"/>
      <c r="CWV151" s="75"/>
      <c r="CWW151" s="75"/>
      <c r="CWX151" s="75"/>
      <c r="CWY151" s="75"/>
      <c r="CWZ151" s="75"/>
      <c r="CXA151" s="75"/>
      <c r="CXB151" s="75"/>
      <c r="CXC151" s="75"/>
      <c r="CXD151" s="75"/>
      <c r="CXE151" s="75"/>
      <c r="CXF151" s="75"/>
      <c r="CXG151" s="75"/>
      <c r="CXH151" s="75"/>
      <c r="CXI151" s="75"/>
      <c r="CXJ151" s="75"/>
      <c r="CXK151" s="75"/>
      <c r="CXL151" s="75"/>
      <c r="CXM151" s="75"/>
      <c r="CXN151" s="75"/>
      <c r="CXO151" s="75"/>
      <c r="CXP151" s="75"/>
      <c r="CXQ151" s="75"/>
      <c r="CXR151" s="75"/>
      <c r="CXS151" s="75"/>
      <c r="CXT151" s="75"/>
      <c r="CXU151" s="75"/>
      <c r="CXV151" s="75"/>
      <c r="CXW151" s="75"/>
      <c r="CXX151" s="75"/>
      <c r="CXY151" s="75"/>
      <c r="CXZ151" s="75"/>
      <c r="CYA151" s="75"/>
      <c r="CYB151" s="75"/>
      <c r="CYC151" s="75"/>
      <c r="CYD151" s="75"/>
      <c r="CYE151" s="75"/>
      <c r="CYF151" s="75"/>
      <c r="CYG151" s="75"/>
      <c r="CYH151" s="75"/>
      <c r="CYI151" s="75"/>
      <c r="CYJ151" s="75"/>
      <c r="CYK151" s="75"/>
      <c r="CYL151" s="75"/>
      <c r="CYM151" s="75"/>
      <c r="CYN151" s="75"/>
      <c r="CYO151" s="75"/>
      <c r="CYP151" s="75"/>
      <c r="CYQ151" s="75"/>
      <c r="CYR151" s="75"/>
      <c r="CYS151" s="75"/>
      <c r="CYT151" s="75"/>
      <c r="CYU151" s="75"/>
      <c r="CYV151" s="75"/>
      <c r="CYW151" s="75"/>
      <c r="CYX151" s="75"/>
      <c r="CYY151" s="75"/>
      <c r="CYZ151" s="75"/>
      <c r="CZA151" s="75"/>
      <c r="CZB151" s="75"/>
      <c r="CZC151" s="75"/>
      <c r="CZD151" s="75"/>
      <c r="CZE151" s="75"/>
      <c r="CZF151" s="75"/>
      <c r="CZG151" s="75"/>
      <c r="CZH151" s="75"/>
      <c r="CZI151" s="75"/>
      <c r="CZJ151" s="75"/>
      <c r="CZK151" s="75"/>
      <c r="CZL151" s="75"/>
      <c r="CZM151" s="75"/>
      <c r="CZN151" s="75"/>
      <c r="CZO151" s="75"/>
      <c r="CZP151" s="75"/>
      <c r="CZQ151" s="75"/>
      <c r="CZR151" s="75"/>
      <c r="CZS151" s="75"/>
      <c r="CZT151" s="75"/>
      <c r="CZU151" s="75"/>
      <c r="CZV151" s="75"/>
      <c r="CZW151" s="75"/>
      <c r="CZX151" s="75"/>
      <c r="CZY151" s="75"/>
      <c r="CZZ151" s="75"/>
      <c r="DAA151" s="75"/>
      <c r="DAB151" s="75"/>
      <c r="DAC151" s="75"/>
      <c r="DAD151" s="75"/>
      <c r="DAE151" s="75"/>
      <c r="DAF151" s="75"/>
      <c r="DAG151" s="75"/>
      <c r="DAH151" s="75"/>
      <c r="DAI151" s="75"/>
      <c r="DAJ151" s="75"/>
      <c r="DAK151" s="75"/>
      <c r="DAL151" s="75"/>
      <c r="DAM151" s="75"/>
      <c r="DAN151" s="75"/>
      <c r="DAO151" s="75"/>
      <c r="DAP151" s="75"/>
      <c r="DAQ151" s="75"/>
      <c r="DAR151" s="75"/>
      <c r="DAS151" s="75"/>
      <c r="DAT151" s="75"/>
      <c r="DAU151" s="75"/>
      <c r="DAV151" s="75"/>
      <c r="DAW151" s="75"/>
      <c r="DAX151" s="75"/>
      <c r="DAY151" s="75"/>
      <c r="DAZ151" s="75"/>
      <c r="DBA151" s="75"/>
      <c r="DBB151" s="75"/>
      <c r="DBC151" s="75"/>
      <c r="DBD151" s="75"/>
      <c r="DBE151" s="75"/>
      <c r="DBF151" s="75"/>
      <c r="DBG151" s="75"/>
      <c r="DBH151" s="75"/>
      <c r="DBI151" s="75"/>
      <c r="DBJ151" s="75"/>
      <c r="DBK151" s="75"/>
      <c r="DBL151" s="75"/>
      <c r="DBM151" s="75"/>
      <c r="DBN151" s="75"/>
      <c r="DBO151" s="75"/>
      <c r="DBP151" s="75"/>
      <c r="DBQ151" s="75"/>
      <c r="DBR151" s="75"/>
      <c r="DBS151" s="75"/>
      <c r="DBT151" s="75"/>
      <c r="DBU151" s="75"/>
      <c r="DBV151" s="75"/>
      <c r="DBW151" s="75"/>
      <c r="DBX151" s="75"/>
      <c r="DBY151" s="75"/>
      <c r="DBZ151" s="75"/>
      <c r="DCA151" s="75"/>
      <c r="DCB151" s="75"/>
      <c r="DCC151" s="75"/>
      <c r="DCD151" s="75"/>
      <c r="DCE151" s="75"/>
      <c r="DCF151" s="75"/>
      <c r="DCG151" s="75"/>
      <c r="DCH151" s="75"/>
      <c r="DCI151" s="75"/>
      <c r="DCJ151" s="75"/>
      <c r="DCK151" s="75"/>
      <c r="DCL151" s="75"/>
      <c r="DCM151" s="75"/>
      <c r="DCN151" s="75"/>
      <c r="DCO151" s="75"/>
      <c r="DCP151" s="75"/>
      <c r="DCQ151" s="75"/>
      <c r="DCR151" s="75"/>
      <c r="DCS151" s="75"/>
      <c r="DCT151" s="75"/>
      <c r="DCU151" s="75"/>
      <c r="DCV151" s="75"/>
      <c r="DCW151" s="75"/>
      <c r="DCX151" s="75"/>
      <c r="DCY151" s="75"/>
      <c r="DCZ151" s="75"/>
      <c r="DDA151" s="75"/>
      <c r="DDB151" s="75"/>
      <c r="DDC151" s="75"/>
      <c r="DDD151" s="75"/>
      <c r="DDE151" s="75"/>
      <c r="DDF151" s="75"/>
      <c r="DDG151" s="75"/>
      <c r="DDH151" s="75"/>
      <c r="DDI151" s="75"/>
      <c r="DDJ151" s="75"/>
      <c r="DDK151" s="75"/>
      <c r="DDL151" s="75"/>
      <c r="DDM151" s="75"/>
      <c r="DDN151" s="75"/>
      <c r="DDO151" s="75"/>
      <c r="DDP151" s="75"/>
      <c r="DDQ151" s="75"/>
      <c r="DDR151" s="75"/>
      <c r="DDS151" s="75"/>
      <c r="DDT151" s="75"/>
      <c r="DDU151" s="75"/>
      <c r="DDV151" s="75"/>
      <c r="DDW151" s="75"/>
      <c r="DDX151" s="75"/>
      <c r="DDY151" s="75"/>
      <c r="DDZ151" s="75"/>
      <c r="DEA151" s="75"/>
      <c r="DEB151" s="75"/>
      <c r="DEC151" s="75"/>
      <c r="DED151" s="75"/>
      <c r="DEE151" s="75"/>
      <c r="DEF151" s="75"/>
      <c r="DEG151" s="75"/>
      <c r="DEH151" s="75"/>
      <c r="DEI151" s="75"/>
      <c r="DEJ151" s="75"/>
      <c r="DEK151" s="75"/>
      <c r="DEL151" s="75"/>
      <c r="DEM151" s="75"/>
      <c r="DEN151" s="75"/>
      <c r="DEO151" s="75"/>
      <c r="DEP151" s="75"/>
      <c r="DEQ151" s="75"/>
      <c r="DER151" s="75"/>
      <c r="DES151" s="75"/>
      <c r="DET151" s="75"/>
      <c r="DEU151" s="75"/>
      <c r="DEV151" s="75"/>
      <c r="DEW151" s="75"/>
      <c r="DEX151" s="75"/>
      <c r="DEY151" s="75"/>
      <c r="DEZ151" s="75"/>
      <c r="DFA151" s="75"/>
      <c r="DFB151" s="75"/>
      <c r="DFC151" s="75"/>
      <c r="DFD151" s="75"/>
      <c r="DFE151" s="75"/>
      <c r="DFF151" s="75"/>
      <c r="DFG151" s="75"/>
      <c r="DFH151" s="75"/>
      <c r="DFI151" s="75"/>
      <c r="DFJ151" s="75"/>
      <c r="DFK151" s="75"/>
      <c r="DFL151" s="75"/>
      <c r="DFM151" s="75"/>
      <c r="DFN151" s="75"/>
      <c r="DFO151" s="75"/>
      <c r="DFP151" s="75"/>
      <c r="DFQ151" s="75"/>
      <c r="DFR151" s="75"/>
      <c r="DFS151" s="75"/>
      <c r="DFT151" s="75"/>
      <c r="DFU151" s="75"/>
      <c r="DFV151" s="75"/>
      <c r="DFW151" s="75"/>
      <c r="DFX151" s="75"/>
      <c r="DFY151" s="75"/>
      <c r="DFZ151" s="75"/>
      <c r="DGA151" s="75"/>
      <c r="DGB151" s="75"/>
      <c r="DGC151" s="75"/>
      <c r="DGD151" s="75"/>
      <c r="DGE151" s="75"/>
      <c r="DGF151" s="75"/>
      <c r="DGG151" s="75"/>
      <c r="DGH151" s="75"/>
      <c r="DGI151" s="75"/>
      <c r="DGJ151" s="75"/>
      <c r="DGK151" s="75"/>
      <c r="DGL151" s="75"/>
      <c r="DGM151" s="75"/>
      <c r="DGN151" s="75"/>
      <c r="DGO151" s="75"/>
      <c r="DGP151" s="75"/>
      <c r="DGQ151" s="75"/>
      <c r="DGR151" s="75"/>
      <c r="DGS151" s="75"/>
      <c r="DGT151" s="75"/>
      <c r="DGU151" s="75"/>
      <c r="DGV151" s="75"/>
      <c r="DGW151" s="75"/>
      <c r="DGX151" s="75"/>
      <c r="DGY151" s="75"/>
      <c r="DGZ151" s="75"/>
      <c r="DHA151" s="75"/>
      <c r="DHB151" s="75"/>
      <c r="DHC151" s="75"/>
      <c r="DHD151" s="75"/>
      <c r="DHE151" s="75"/>
      <c r="DHF151" s="75"/>
      <c r="DHG151" s="75"/>
      <c r="DHH151" s="75"/>
      <c r="DHI151" s="75"/>
      <c r="DHJ151" s="75"/>
      <c r="DHK151" s="75"/>
      <c r="DHL151" s="75"/>
      <c r="DHM151" s="75"/>
      <c r="DHN151" s="75"/>
      <c r="DHO151" s="75"/>
      <c r="DHP151" s="75"/>
      <c r="DHQ151" s="75"/>
      <c r="DHR151" s="75"/>
      <c r="DHS151" s="75"/>
      <c r="DHT151" s="75"/>
      <c r="DHU151" s="75"/>
      <c r="DHV151" s="75"/>
      <c r="DHW151" s="75"/>
      <c r="DHX151" s="75"/>
      <c r="DHY151" s="75"/>
      <c r="DHZ151" s="75"/>
      <c r="DIA151" s="75"/>
      <c r="DIB151" s="75"/>
      <c r="DIC151" s="75"/>
      <c r="DID151" s="75"/>
      <c r="DIE151" s="75"/>
      <c r="DIF151" s="75"/>
      <c r="DIG151" s="75"/>
      <c r="DIH151" s="75"/>
      <c r="DII151" s="75"/>
      <c r="DIJ151" s="75"/>
      <c r="DIK151" s="75"/>
      <c r="DIL151" s="75"/>
      <c r="DIM151" s="75"/>
      <c r="DIN151" s="75"/>
      <c r="DIO151" s="75"/>
      <c r="DIP151" s="75"/>
      <c r="DIQ151" s="75"/>
      <c r="DIR151" s="75"/>
      <c r="DIS151" s="75"/>
      <c r="DIT151" s="75"/>
      <c r="DIU151" s="75"/>
      <c r="DIV151" s="75"/>
      <c r="DIW151" s="75"/>
      <c r="DIX151" s="75"/>
      <c r="DIY151" s="75"/>
      <c r="DIZ151" s="75"/>
      <c r="DJA151" s="75"/>
      <c r="DJB151" s="75"/>
      <c r="DJC151" s="75"/>
      <c r="DJD151" s="75"/>
      <c r="DJE151" s="75"/>
      <c r="DJF151" s="75"/>
      <c r="DJG151" s="75"/>
      <c r="DJH151" s="75"/>
      <c r="DJI151" s="75"/>
      <c r="DJJ151" s="75"/>
      <c r="DJK151" s="75"/>
      <c r="DJL151" s="75"/>
      <c r="DJM151" s="75"/>
      <c r="DJN151" s="75"/>
      <c r="DJO151" s="75"/>
      <c r="DJP151" s="75"/>
      <c r="DJQ151" s="75"/>
      <c r="DJR151" s="75"/>
      <c r="DJS151" s="75"/>
      <c r="DJT151" s="75"/>
      <c r="DJU151" s="75"/>
      <c r="DJV151" s="75"/>
      <c r="DJW151" s="75"/>
      <c r="DJX151" s="75"/>
      <c r="DJY151" s="75"/>
      <c r="DJZ151" s="75"/>
      <c r="DKA151" s="75"/>
      <c r="DKB151" s="75"/>
      <c r="DKC151" s="75"/>
      <c r="DKD151" s="75"/>
      <c r="DKE151" s="75"/>
      <c r="DKF151" s="75"/>
      <c r="DKG151" s="75"/>
      <c r="DKH151" s="75"/>
      <c r="DKI151" s="75"/>
      <c r="DKJ151" s="75"/>
      <c r="DKK151" s="75"/>
      <c r="DKL151" s="75"/>
      <c r="DKM151" s="75"/>
      <c r="DKN151" s="75"/>
      <c r="DKO151" s="75"/>
      <c r="DKP151" s="75"/>
      <c r="DKQ151" s="75"/>
      <c r="DKR151" s="75"/>
      <c r="DKS151" s="75"/>
      <c r="DKT151" s="75"/>
      <c r="DKU151" s="75"/>
      <c r="DKV151" s="75"/>
      <c r="DKW151" s="75"/>
      <c r="DKX151" s="75"/>
      <c r="DKY151" s="75"/>
      <c r="DKZ151" s="75"/>
      <c r="DLA151" s="75"/>
      <c r="DLB151" s="75"/>
      <c r="DLC151" s="75"/>
      <c r="DLD151" s="75"/>
      <c r="DLE151" s="75"/>
      <c r="DLF151" s="75"/>
      <c r="DLG151" s="75"/>
      <c r="DLH151" s="75"/>
      <c r="DLI151" s="75"/>
      <c r="DLJ151" s="75"/>
      <c r="DLK151" s="75"/>
      <c r="DLL151" s="75"/>
      <c r="DLM151" s="75"/>
      <c r="DLN151" s="75"/>
      <c r="DLO151" s="75"/>
      <c r="DLP151" s="75"/>
      <c r="DLQ151" s="75"/>
      <c r="DLR151" s="75"/>
      <c r="DLS151" s="75"/>
      <c r="DLT151" s="75"/>
      <c r="DLU151" s="75"/>
      <c r="DLV151" s="75"/>
      <c r="DLW151" s="75"/>
      <c r="DLX151" s="75"/>
      <c r="DLY151" s="75"/>
      <c r="DLZ151" s="75"/>
      <c r="DMA151" s="75"/>
      <c r="DMB151" s="75"/>
      <c r="DMC151" s="75"/>
      <c r="DMD151" s="75"/>
      <c r="DME151" s="75"/>
      <c r="DMF151" s="75"/>
      <c r="DMG151" s="75"/>
      <c r="DMH151" s="75"/>
      <c r="DMI151" s="75"/>
      <c r="DMJ151" s="75"/>
      <c r="DMK151" s="75"/>
      <c r="DML151" s="75"/>
      <c r="DMM151" s="75"/>
      <c r="DMN151" s="75"/>
      <c r="DMO151" s="75"/>
      <c r="DMP151" s="75"/>
      <c r="DMQ151" s="75"/>
      <c r="DMR151" s="75"/>
      <c r="DMS151" s="75"/>
      <c r="DMT151" s="75"/>
      <c r="DMU151" s="75"/>
      <c r="DMV151" s="75"/>
      <c r="DMW151" s="75"/>
      <c r="DMX151" s="75"/>
      <c r="DMY151" s="75"/>
      <c r="DMZ151" s="75"/>
      <c r="DNA151" s="75"/>
      <c r="DNB151" s="75"/>
      <c r="DNC151" s="75"/>
      <c r="DND151" s="75"/>
      <c r="DNE151" s="75"/>
      <c r="DNF151" s="75"/>
      <c r="DNG151" s="75"/>
      <c r="DNH151" s="75"/>
      <c r="DNI151" s="75"/>
      <c r="DNJ151" s="75"/>
      <c r="DNK151" s="75"/>
      <c r="DNL151" s="75"/>
      <c r="DNM151" s="75"/>
      <c r="DNN151" s="75"/>
      <c r="DNO151" s="75"/>
      <c r="DNP151" s="75"/>
      <c r="DNQ151" s="75"/>
      <c r="DNR151" s="75"/>
      <c r="DNS151" s="75"/>
      <c r="DNT151" s="75"/>
      <c r="DNU151" s="75"/>
      <c r="DNV151" s="75"/>
      <c r="DNW151" s="75"/>
      <c r="DNX151" s="75"/>
      <c r="DNY151" s="75"/>
      <c r="DNZ151" s="75"/>
      <c r="DOA151" s="75"/>
      <c r="DOB151" s="75"/>
      <c r="DOC151" s="75"/>
      <c r="DOD151" s="75"/>
      <c r="DOE151" s="75"/>
      <c r="DOF151" s="75"/>
      <c r="DOG151" s="75"/>
      <c r="DOH151" s="75"/>
      <c r="DOI151" s="75"/>
      <c r="DOJ151" s="75"/>
      <c r="DOK151" s="75"/>
      <c r="DOL151" s="75"/>
      <c r="DOM151" s="75"/>
      <c r="DON151" s="75"/>
      <c r="DOO151" s="75"/>
      <c r="DOP151" s="75"/>
      <c r="DOQ151" s="75"/>
      <c r="DOR151" s="75"/>
      <c r="DOS151" s="75"/>
      <c r="DOT151" s="75"/>
      <c r="DOU151" s="75"/>
      <c r="DOV151" s="75"/>
      <c r="DOW151" s="75"/>
      <c r="DOX151" s="75"/>
      <c r="DOY151" s="75"/>
      <c r="DOZ151" s="75"/>
      <c r="DPA151" s="75"/>
      <c r="DPB151" s="75"/>
      <c r="DPC151" s="75"/>
      <c r="DPD151" s="75"/>
      <c r="DPE151" s="75"/>
      <c r="DPF151" s="75"/>
      <c r="DPG151" s="75"/>
      <c r="DPH151" s="75"/>
      <c r="DPI151" s="75"/>
      <c r="DPJ151" s="75"/>
      <c r="DPK151" s="75"/>
      <c r="DPL151" s="75"/>
      <c r="DPM151" s="75"/>
      <c r="DPN151" s="75"/>
      <c r="DPO151" s="75"/>
      <c r="DPP151" s="75"/>
      <c r="DPQ151" s="75"/>
      <c r="DPR151" s="75"/>
      <c r="DPS151" s="75"/>
      <c r="DPT151" s="75"/>
      <c r="DPU151" s="75"/>
      <c r="DPV151" s="75"/>
      <c r="DPW151" s="75"/>
      <c r="DPX151" s="75"/>
      <c r="DPY151" s="75"/>
      <c r="DPZ151" s="75"/>
      <c r="DQA151" s="75"/>
      <c r="DQB151" s="75"/>
      <c r="DQC151" s="75"/>
      <c r="DQD151" s="75"/>
      <c r="DQE151" s="75"/>
      <c r="DQF151" s="75"/>
      <c r="DQG151" s="75"/>
      <c r="DQH151" s="75"/>
      <c r="DQI151" s="75"/>
      <c r="DQJ151" s="75"/>
      <c r="DQK151" s="75"/>
      <c r="DQL151" s="75"/>
      <c r="DQM151" s="75"/>
      <c r="DQN151" s="75"/>
      <c r="DQO151" s="75"/>
      <c r="DQP151" s="75"/>
      <c r="DQQ151" s="75"/>
      <c r="DQR151" s="75"/>
      <c r="DQS151" s="75"/>
      <c r="DQT151" s="75"/>
      <c r="DQU151" s="75"/>
      <c r="DQV151" s="75"/>
      <c r="DQW151" s="75"/>
      <c r="DQX151" s="75"/>
      <c r="DQY151" s="75"/>
      <c r="DQZ151" s="75"/>
      <c r="DRA151" s="75"/>
      <c r="DRB151" s="75"/>
      <c r="DRC151" s="75"/>
      <c r="DRD151" s="75"/>
      <c r="DRE151" s="75"/>
      <c r="DRF151" s="75"/>
      <c r="DRG151" s="75"/>
      <c r="DRH151" s="75"/>
      <c r="DRI151" s="75"/>
      <c r="DRJ151" s="75"/>
      <c r="DRK151" s="75"/>
      <c r="DRL151" s="75"/>
      <c r="DRM151" s="75"/>
      <c r="DRN151" s="75"/>
      <c r="DRO151" s="75"/>
      <c r="DRP151" s="75"/>
      <c r="DRQ151" s="75"/>
      <c r="DRR151" s="75"/>
      <c r="DRS151" s="75"/>
      <c r="DRT151" s="75"/>
      <c r="DRU151" s="75"/>
      <c r="DRV151" s="75"/>
      <c r="DRW151" s="75"/>
      <c r="DRX151" s="75"/>
      <c r="DRY151" s="75"/>
      <c r="DRZ151" s="75"/>
      <c r="DSA151" s="75"/>
      <c r="DSB151" s="75"/>
      <c r="DSC151" s="75"/>
      <c r="DSD151" s="75"/>
      <c r="DSE151" s="75"/>
      <c r="DSF151" s="75"/>
      <c r="DSG151" s="75"/>
      <c r="DSH151" s="75"/>
      <c r="DSI151" s="75"/>
      <c r="DSJ151" s="75"/>
      <c r="DSK151" s="75"/>
      <c r="DSL151" s="75"/>
      <c r="DSM151" s="75"/>
      <c r="DSN151" s="75"/>
      <c r="DSO151" s="75"/>
      <c r="DSP151" s="75"/>
      <c r="DSQ151" s="75"/>
      <c r="DSR151" s="75"/>
      <c r="DSS151" s="75"/>
      <c r="DST151" s="75"/>
      <c r="DSU151" s="75"/>
      <c r="DSV151" s="75"/>
      <c r="DSW151" s="75"/>
      <c r="DSX151" s="75"/>
      <c r="DSY151" s="75"/>
      <c r="DSZ151" s="75"/>
      <c r="DTA151" s="75"/>
      <c r="DTB151" s="75"/>
      <c r="DTC151" s="75"/>
      <c r="DTD151" s="75"/>
      <c r="DTE151" s="75"/>
      <c r="DTF151" s="75"/>
      <c r="DTG151" s="75"/>
      <c r="DTH151" s="75"/>
      <c r="DTI151" s="75"/>
      <c r="DTJ151" s="75"/>
      <c r="DTK151" s="75"/>
      <c r="DTL151" s="75"/>
      <c r="DTM151" s="75"/>
      <c r="DTN151" s="75"/>
      <c r="DTO151" s="75"/>
      <c r="DTP151" s="75"/>
      <c r="DTQ151" s="75"/>
      <c r="DTR151" s="75"/>
      <c r="DTS151" s="75"/>
      <c r="DTT151" s="75"/>
      <c r="DTU151" s="75"/>
      <c r="DTV151" s="75"/>
      <c r="DTW151" s="75"/>
      <c r="DTX151" s="75"/>
      <c r="DTY151" s="75"/>
      <c r="DTZ151" s="75"/>
      <c r="DUA151" s="75"/>
      <c r="DUB151" s="75"/>
      <c r="DUC151" s="75"/>
      <c r="DUD151" s="75"/>
      <c r="DUE151" s="75"/>
      <c r="DUF151" s="75"/>
      <c r="DUG151" s="75"/>
      <c r="DUH151" s="75"/>
      <c r="DUI151" s="75"/>
      <c r="DUJ151" s="75"/>
      <c r="DUK151" s="75"/>
      <c r="DUL151" s="75"/>
      <c r="DUM151" s="75"/>
      <c r="DUN151" s="75"/>
      <c r="DUO151" s="75"/>
      <c r="DUP151" s="75"/>
      <c r="DUQ151" s="75"/>
      <c r="DUR151" s="75"/>
      <c r="DUS151" s="75"/>
      <c r="DUT151" s="75"/>
      <c r="DUU151" s="75"/>
      <c r="DUV151" s="75"/>
      <c r="DUW151" s="75"/>
      <c r="DUX151" s="75"/>
      <c r="DUY151" s="75"/>
      <c r="DUZ151" s="75"/>
      <c r="DVA151" s="75"/>
      <c r="DVB151" s="75"/>
      <c r="DVC151" s="75"/>
      <c r="DVD151" s="75"/>
      <c r="DVE151" s="75"/>
      <c r="DVF151" s="75"/>
      <c r="DVG151" s="75"/>
      <c r="DVH151" s="75"/>
      <c r="DVI151" s="75"/>
      <c r="DVJ151" s="75"/>
      <c r="DVK151" s="75"/>
      <c r="DVL151" s="75"/>
      <c r="DVM151" s="75"/>
      <c r="DVN151" s="75"/>
      <c r="DVO151" s="75"/>
      <c r="DVP151" s="75"/>
      <c r="DVQ151" s="75"/>
      <c r="DVR151" s="75"/>
      <c r="DVS151" s="75"/>
      <c r="DVT151" s="75"/>
      <c r="DVU151" s="75"/>
      <c r="DVV151" s="75"/>
      <c r="DVW151" s="75"/>
      <c r="DVX151" s="75"/>
      <c r="DVY151" s="75"/>
      <c r="DVZ151" s="75"/>
      <c r="DWA151" s="75"/>
      <c r="DWB151" s="75"/>
      <c r="DWC151" s="75"/>
      <c r="DWD151" s="75"/>
      <c r="DWE151" s="75"/>
      <c r="DWF151" s="75"/>
      <c r="DWG151" s="75"/>
      <c r="DWH151" s="75"/>
      <c r="DWI151" s="75"/>
      <c r="DWJ151" s="75"/>
      <c r="DWK151" s="75"/>
      <c r="DWL151" s="75"/>
      <c r="DWM151" s="75"/>
      <c r="DWN151" s="75"/>
      <c r="DWO151" s="75"/>
      <c r="DWP151" s="75"/>
      <c r="DWQ151" s="75"/>
      <c r="DWR151" s="75"/>
      <c r="DWS151" s="75"/>
      <c r="DWT151" s="75"/>
      <c r="DWU151" s="75"/>
      <c r="DWV151" s="75"/>
      <c r="DWW151" s="75"/>
      <c r="DWX151" s="75"/>
      <c r="DWY151" s="75"/>
      <c r="DWZ151" s="75"/>
      <c r="DXA151" s="75"/>
      <c r="DXB151" s="75"/>
      <c r="DXC151" s="75"/>
      <c r="DXD151" s="75"/>
      <c r="DXE151" s="75"/>
      <c r="DXF151" s="75"/>
      <c r="DXG151" s="75"/>
      <c r="DXH151" s="75"/>
      <c r="DXI151" s="75"/>
      <c r="DXJ151" s="75"/>
      <c r="DXK151" s="75"/>
      <c r="DXL151" s="75"/>
      <c r="DXM151" s="75"/>
      <c r="DXN151" s="75"/>
      <c r="DXO151" s="75"/>
      <c r="DXP151" s="75"/>
      <c r="DXQ151" s="75"/>
      <c r="DXR151" s="75"/>
      <c r="DXS151" s="75"/>
      <c r="DXT151" s="75"/>
      <c r="DXU151" s="75"/>
      <c r="DXV151" s="75"/>
      <c r="DXW151" s="75"/>
      <c r="DXX151" s="75"/>
      <c r="DXY151" s="75"/>
      <c r="DXZ151" s="75"/>
      <c r="DYA151" s="75"/>
      <c r="DYB151" s="75"/>
      <c r="DYC151" s="75"/>
      <c r="DYD151" s="75"/>
      <c r="DYE151" s="75"/>
      <c r="DYF151" s="75"/>
      <c r="DYG151" s="75"/>
      <c r="DYH151" s="75"/>
      <c r="DYI151" s="75"/>
      <c r="DYJ151" s="75"/>
      <c r="DYK151" s="75"/>
      <c r="DYL151" s="75"/>
      <c r="DYM151" s="75"/>
      <c r="DYN151" s="75"/>
      <c r="DYO151" s="75"/>
      <c r="DYP151" s="75"/>
      <c r="DYQ151" s="75"/>
      <c r="DYR151" s="75"/>
      <c r="DYS151" s="75"/>
      <c r="DYT151" s="75"/>
      <c r="DYU151" s="75"/>
      <c r="DYV151" s="75"/>
      <c r="DYW151" s="75"/>
      <c r="DYX151" s="75"/>
      <c r="DYY151" s="75"/>
      <c r="DYZ151" s="75"/>
      <c r="DZA151" s="75"/>
      <c r="DZB151" s="75"/>
      <c r="DZC151" s="75"/>
      <c r="DZD151" s="75"/>
      <c r="DZE151" s="75"/>
      <c r="DZF151" s="75"/>
      <c r="DZG151" s="75"/>
      <c r="DZH151" s="75"/>
      <c r="DZI151" s="75"/>
      <c r="DZJ151" s="75"/>
      <c r="DZK151" s="75"/>
      <c r="DZL151" s="75"/>
      <c r="DZM151" s="75"/>
      <c r="DZN151" s="75"/>
      <c r="DZO151" s="75"/>
      <c r="DZP151" s="75"/>
      <c r="DZQ151" s="75"/>
      <c r="DZR151" s="75"/>
      <c r="DZS151" s="75"/>
      <c r="DZT151" s="75"/>
      <c r="DZU151" s="75"/>
      <c r="DZV151" s="75"/>
      <c r="DZW151" s="75"/>
      <c r="DZX151" s="75"/>
      <c r="DZY151" s="75"/>
      <c r="DZZ151" s="75"/>
      <c r="EAA151" s="75"/>
      <c r="EAB151" s="75"/>
      <c r="EAC151" s="75"/>
      <c r="EAD151" s="75"/>
      <c r="EAE151" s="75"/>
      <c r="EAF151" s="75"/>
      <c r="EAG151" s="75"/>
      <c r="EAH151" s="75"/>
      <c r="EAI151" s="75"/>
      <c r="EAJ151" s="75"/>
      <c r="EAK151" s="75"/>
      <c r="EAL151" s="75"/>
      <c r="EAM151" s="75"/>
      <c r="EAN151" s="75"/>
      <c r="EAO151" s="75"/>
      <c r="EAP151" s="75"/>
      <c r="EAQ151" s="75"/>
      <c r="EAR151" s="75"/>
      <c r="EAS151" s="75"/>
      <c r="EAT151" s="75"/>
      <c r="EAU151" s="75"/>
      <c r="EAV151" s="75"/>
      <c r="EAW151" s="75"/>
      <c r="EAX151" s="75"/>
      <c r="EAY151" s="75"/>
      <c r="EAZ151" s="75"/>
      <c r="EBA151" s="75"/>
      <c r="EBB151" s="75"/>
      <c r="EBC151" s="75"/>
      <c r="EBD151" s="75"/>
      <c r="EBE151" s="75"/>
      <c r="EBF151" s="75"/>
      <c r="EBG151" s="75"/>
      <c r="EBH151" s="75"/>
      <c r="EBI151" s="75"/>
      <c r="EBJ151" s="75"/>
      <c r="EBK151" s="75"/>
      <c r="EBL151" s="75"/>
      <c r="EBM151" s="75"/>
      <c r="EBN151" s="75"/>
      <c r="EBO151" s="75"/>
      <c r="EBP151" s="75"/>
      <c r="EBQ151" s="75"/>
      <c r="EBR151" s="75"/>
      <c r="EBS151" s="75"/>
      <c r="EBT151" s="75"/>
      <c r="EBU151" s="75"/>
      <c r="EBV151" s="75"/>
      <c r="EBW151" s="75"/>
      <c r="EBX151" s="75"/>
      <c r="EBY151" s="75"/>
      <c r="EBZ151" s="75"/>
      <c r="ECA151" s="75"/>
      <c r="ECB151" s="75"/>
      <c r="ECC151" s="75"/>
      <c r="ECD151" s="75"/>
      <c r="ECE151" s="75"/>
      <c r="ECF151" s="75"/>
      <c r="ECG151" s="75"/>
      <c r="ECH151" s="75"/>
      <c r="ECI151" s="75"/>
      <c r="ECJ151" s="75"/>
      <c r="ECK151" s="75"/>
      <c r="ECL151" s="75"/>
      <c r="ECM151" s="75"/>
      <c r="ECN151" s="75"/>
      <c r="ECO151" s="75"/>
      <c r="ECP151" s="75"/>
      <c r="ECQ151" s="75"/>
      <c r="ECR151" s="75"/>
      <c r="ECS151" s="75"/>
      <c r="ECT151" s="75"/>
      <c r="ECU151" s="75"/>
      <c r="ECV151" s="75"/>
      <c r="ECW151" s="75"/>
      <c r="ECX151" s="75"/>
      <c r="ECY151" s="75"/>
      <c r="ECZ151" s="75"/>
      <c r="EDA151" s="75"/>
      <c r="EDB151" s="75"/>
      <c r="EDC151" s="75"/>
      <c r="EDD151" s="75"/>
      <c r="EDE151" s="75"/>
      <c r="EDF151" s="75"/>
      <c r="EDG151" s="75"/>
      <c r="EDH151" s="75"/>
      <c r="EDI151" s="75"/>
      <c r="EDJ151" s="75"/>
      <c r="EDK151" s="75"/>
      <c r="EDL151" s="75"/>
      <c r="EDM151" s="75"/>
      <c r="EDN151" s="75"/>
      <c r="EDO151" s="75"/>
      <c r="EDP151" s="75"/>
      <c r="EDQ151" s="75"/>
      <c r="EDR151" s="75"/>
      <c r="EDS151" s="75"/>
      <c r="EDT151" s="75"/>
      <c r="EDU151" s="75"/>
      <c r="EDV151" s="75"/>
      <c r="EDW151" s="75"/>
      <c r="EDX151" s="75"/>
      <c r="EDY151" s="75"/>
      <c r="EDZ151" s="75"/>
      <c r="EEA151" s="75"/>
      <c r="EEB151" s="75"/>
      <c r="EEC151" s="75"/>
      <c r="EED151" s="75"/>
      <c r="EEE151" s="75"/>
      <c r="EEF151" s="75"/>
      <c r="EEG151" s="75"/>
      <c r="EEH151" s="75"/>
      <c r="EEI151" s="75"/>
      <c r="EEJ151" s="75"/>
      <c r="EEK151" s="75"/>
      <c r="EEL151" s="75"/>
      <c r="EEM151" s="75"/>
      <c r="EEN151" s="75"/>
      <c r="EEO151" s="75"/>
      <c r="EEP151" s="75"/>
      <c r="EEQ151" s="75"/>
      <c r="EER151" s="75"/>
      <c r="EES151" s="75"/>
      <c r="EET151" s="75"/>
      <c r="EEU151" s="75"/>
      <c r="EEV151" s="75"/>
      <c r="EEW151" s="75"/>
      <c r="EEX151" s="75"/>
      <c r="EEY151" s="75"/>
      <c r="EEZ151" s="75"/>
      <c r="EFA151" s="75"/>
      <c r="EFB151" s="75"/>
      <c r="EFC151" s="75"/>
      <c r="EFD151" s="75"/>
      <c r="EFE151" s="75"/>
      <c r="EFF151" s="75"/>
      <c r="EFG151" s="75"/>
      <c r="EFH151" s="75"/>
      <c r="EFI151" s="75"/>
      <c r="EFJ151" s="75"/>
      <c r="EFK151" s="75"/>
      <c r="EFL151" s="75"/>
      <c r="EFM151" s="75"/>
      <c r="EFN151" s="75"/>
      <c r="EFO151" s="75"/>
      <c r="EFP151" s="75"/>
      <c r="EFQ151" s="75"/>
      <c r="EFR151" s="75"/>
      <c r="EFS151" s="75"/>
      <c r="EFT151" s="75"/>
      <c r="EFU151" s="75"/>
      <c r="EFV151" s="75"/>
      <c r="EFW151" s="75"/>
      <c r="EFX151" s="75"/>
      <c r="EFY151" s="75"/>
      <c r="EFZ151" s="75"/>
      <c r="EGA151" s="75"/>
      <c r="EGB151" s="75"/>
      <c r="EGC151" s="75"/>
      <c r="EGD151" s="75"/>
      <c r="EGE151" s="75"/>
      <c r="EGF151" s="75"/>
      <c r="EGG151" s="75"/>
      <c r="EGH151" s="75"/>
      <c r="EGI151" s="75"/>
      <c r="EGJ151" s="75"/>
      <c r="EGK151" s="75"/>
      <c r="EGL151" s="75"/>
      <c r="EGM151" s="75"/>
      <c r="EGN151" s="75"/>
      <c r="EGO151" s="75"/>
      <c r="EGP151" s="75"/>
      <c r="EGQ151" s="75"/>
      <c r="EGR151" s="75"/>
      <c r="EGS151" s="75"/>
      <c r="EGT151" s="75"/>
      <c r="EGU151" s="75"/>
      <c r="EGV151" s="75"/>
      <c r="EGW151" s="75"/>
      <c r="EGX151" s="75"/>
      <c r="EGY151" s="75"/>
      <c r="EGZ151" s="75"/>
      <c r="EHA151" s="75"/>
      <c r="EHB151" s="75"/>
      <c r="EHC151" s="75"/>
      <c r="EHD151" s="75"/>
      <c r="EHE151" s="75"/>
      <c r="EHF151" s="75"/>
      <c r="EHG151" s="75"/>
      <c r="EHH151" s="75"/>
      <c r="EHI151" s="75"/>
      <c r="EHJ151" s="75"/>
      <c r="EHK151" s="75"/>
      <c r="EHL151" s="75"/>
      <c r="EHM151" s="75"/>
      <c r="EHN151" s="75"/>
      <c r="EHO151" s="75"/>
      <c r="EHP151" s="75"/>
      <c r="EHQ151" s="75"/>
      <c r="EHR151" s="75"/>
      <c r="EHS151" s="75"/>
      <c r="EHT151" s="75"/>
      <c r="EHU151" s="75"/>
      <c r="EHV151" s="75"/>
      <c r="EHW151" s="75"/>
      <c r="EHX151" s="75"/>
      <c r="EHY151" s="75"/>
      <c r="EHZ151" s="75"/>
      <c r="EIA151" s="75"/>
      <c r="EIB151" s="75"/>
      <c r="EIC151" s="75"/>
      <c r="EID151" s="75"/>
      <c r="EIE151" s="75"/>
      <c r="EIF151" s="75"/>
      <c r="EIG151" s="75"/>
      <c r="EIH151" s="75"/>
      <c r="EII151" s="75"/>
      <c r="EIJ151" s="75"/>
      <c r="EIK151" s="75"/>
      <c r="EIL151" s="75"/>
      <c r="EIM151" s="75"/>
      <c r="EIN151" s="75"/>
      <c r="EIO151" s="75"/>
      <c r="EIP151" s="75"/>
      <c r="EIQ151" s="75"/>
    </row>
    <row r="152" spans="1:3631" s="75" customFormat="1" ht="18.75" thickBot="1" x14ac:dyDescent="0.3">
      <c r="A152" s="338" t="s">
        <v>593</v>
      </c>
      <c r="B152" s="339"/>
      <c r="C152" s="339"/>
      <c r="D152" s="340">
        <f>SUM(D148:D151)</f>
        <v>122</v>
      </c>
      <c r="E152" s="114">
        <v>11235.1</v>
      </c>
      <c r="F152" s="114">
        <v>11235.1</v>
      </c>
      <c r="G152" s="114">
        <v>0</v>
      </c>
      <c r="H152" s="114">
        <v>10173.1</v>
      </c>
      <c r="I152" s="114">
        <v>10173.1</v>
      </c>
      <c r="J152" s="114">
        <v>0</v>
      </c>
      <c r="K152" s="114">
        <v>0</v>
      </c>
      <c r="L152" s="114">
        <v>10745.58</v>
      </c>
      <c r="M152" s="114">
        <v>10745.58</v>
      </c>
      <c r="N152" s="114">
        <v>0</v>
      </c>
      <c r="O152" s="114">
        <f>L152-M152</f>
        <v>0</v>
      </c>
    </row>
    <row r="153" spans="1:3631" customFormat="1" ht="7.5" customHeight="1" x14ac:dyDescent="0.25">
      <c r="A153" s="110"/>
      <c r="B153" s="322"/>
      <c r="C153" s="322"/>
      <c r="D153" s="322"/>
      <c r="E153" s="48"/>
      <c r="F153" s="48"/>
      <c r="G153" s="83"/>
      <c r="H153" s="48"/>
      <c r="I153" s="48"/>
      <c r="J153" s="48"/>
      <c r="K153" s="48"/>
      <c r="L153" s="48"/>
      <c r="M153" s="48"/>
      <c r="N153" s="48"/>
      <c r="O153" s="48"/>
    </row>
    <row r="154" spans="1:3631" s="28" customFormat="1" x14ac:dyDescent="0.25">
      <c r="A154" s="115" t="s">
        <v>115</v>
      </c>
      <c r="B154" s="252"/>
      <c r="C154" s="252"/>
      <c r="D154" s="252"/>
      <c r="E154" s="116"/>
      <c r="F154" s="116"/>
      <c r="G154" s="117"/>
      <c r="H154" s="116"/>
      <c r="I154" s="116"/>
      <c r="J154" s="116"/>
      <c r="K154" s="48"/>
      <c r="L154" s="116"/>
      <c r="M154" s="116"/>
      <c r="N154" s="116"/>
      <c r="O154" s="48"/>
    </row>
    <row r="155" spans="1:3631" customFormat="1" x14ac:dyDescent="0.25">
      <c r="A155" s="35" t="s">
        <v>597</v>
      </c>
      <c r="B155" s="247"/>
      <c r="C155" s="247"/>
      <c r="D155" s="247">
        <v>8421</v>
      </c>
      <c r="E155" s="118"/>
      <c r="F155" s="118"/>
      <c r="G155" s="119"/>
      <c r="H155" s="118"/>
      <c r="I155" s="118"/>
      <c r="J155" s="105">
        <v>12220.29</v>
      </c>
      <c r="K155" s="58"/>
      <c r="L155" s="118"/>
      <c r="M155" s="118"/>
      <c r="N155" s="105"/>
      <c r="O155" s="48"/>
    </row>
    <row r="156" spans="1:3631" customFormat="1" x14ac:dyDescent="0.25">
      <c r="A156" s="45" t="s">
        <v>116</v>
      </c>
      <c r="B156" s="354">
        <f>'2024-2025 Budget '!R6</f>
        <v>7500</v>
      </c>
      <c r="C156" s="248"/>
      <c r="D156" s="248"/>
      <c r="E156" s="46">
        <v>6000</v>
      </c>
      <c r="F156" s="46"/>
      <c r="G156" s="47"/>
      <c r="H156" s="46">
        <v>500</v>
      </c>
      <c r="I156" s="46"/>
      <c r="J156" s="46"/>
      <c r="K156" s="48"/>
      <c r="L156" s="46">
        <v>6000</v>
      </c>
      <c r="M156" s="46"/>
      <c r="N156" s="46"/>
      <c r="O156" s="48"/>
    </row>
    <row r="157" spans="1:3631" customFormat="1" x14ac:dyDescent="0.25">
      <c r="A157" s="29" t="s">
        <v>117</v>
      </c>
      <c r="B157" s="248"/>
      <c r="C157" s="248"/>
      <c r="D157" s="248"/>
      <c r="E157" s="49"/>
      <c r="F157" s="49"/>
      <c r="G157" s="50"/>
      <c r="H157" s="49"/>
      <c r="I157" s="49"/>
      <c r="J157" s="49"/>
      <c r="K157" s="48"/>
      <c r="L157" s="49">
        <v>0</v>
      </c>
      <c r="M157" s="49"/>
      <c r="N157" s="49"/>
      <c r="O157" s="48"/>
    </row>
    <row r="158" spans="1:3631" x14ac:dyDescent="0.25">
      <c r="A158" s="62" t="s">
        <v>118</v>
      </c>
      <c r="B158" s="248"/>
      <c r="C158" s="354">
        <f>'2024-2025 Budget '!R234</f>
        <v>7000</v>
      </c>
      <c r="D158" s="248"/>
      <c r="E158" s="55"/>
      <c r="F158" s="120">
        <v>8000</v>
      </c>
      <c r="G158" s="70"/>
      <c r="H158" s="55"/>
      <c r="I158" s="55">
        <v>6299.57</v>
      </c>
      <c r="J158" s="55"/>
      <c r="K158" s="48"/>
      <c r="L158" s="55"/>
      <c r="M158" s="120">
        <v>7000</v>
      </c>
      <c r="N158" s="46"/>
      <c r="O158" s="48"/>
    </row>
    <row r="159" spans="1:3631" customFormat="1" ht="18.75" thickBot="1" x14ac:dyDescent="0.3">
      <c r="A159" s="121" t="s">
        <v>119</v>
      </c>
      <c r="B159" s="254"/>
      <c r="C159" s="361">
        <f>'2024-2025 Budget '!R235</f>
        <v>500</v>
      </c>
      <c r="D159" s="254"/>
      <c r="E159" s="55"/>
      <c r="F159" s="120">
        <v>500</v>
      </c>
      <c r="G159" s="70"/>
      <c r="H159" s="55"/>
      <c r="I159" s="55"/>
      <c r="J159" s="55"/>
      <c r="K159" s="48"/>
      <c r="L159" s="55"/>
      <c r="M159" s="55">
        <v>500</v>
      </c>
      <c r="N159" s="55"/>
      <c r="O159" s="48"/>
    </row>
    <row r="160" spans="1:3631" s="94" customFormat="1" ht="19.5" thickTop="1" thickBot="1" x14ac:dyDescent="0.3">
      <c r="A160" s="92" t="s">
        <v>120</v>
      </c>
      <c r="B160" s="250">
        <f>SUM(B156:B159)</f>
        <v>7500</v>
      </c>
      <c r="C160" s="250">
        <f>SUM(C156:C159)</f>
        <v>7500</v>
      </c>
      <c r="D160" s="250">
        <f>B160-C160</f>
        <v>0</v>
      </c>
      <c r="E160" s="93">
        <f>SUM(E156:E159)</f>
        <v>6000</v>
      </c>
      <c r="F160" s="93">
        <f t="shared" ref="F160:I160" si="9">SUM(F156:F159)</f>
        <v>8500</v>
      </c>
      <c r="G160" s="93">
        <f t="shared" si="9"/>
        <v>0</v>
      </c>
      <c r="H160" s="93">
        <f t="shared" si="9"/>
        <v>500</v>
      </c>
      <c r="I160" s="93">
        <f t="shared" si="9"/>
        <v>6299.57</v>
      </c>
      <c r="J160" s="93">
        <f>J155+H160-I160</f>
        <v>6420.7200000000012</v>
      </c>
      <c r="K160" s="109"/>
      <c r="L160" s="93">
        <f>SUM(L156:L159)</f>
        <v>6000</v>
      </c>
      <c r="M160" s="93">
        <f>SUM(M156:M159)</f>
        <v>7500</v>
      </c>
      <c r="N160" s="93">
        <f>J160+L160-M160</f>
        <v>4920.7200000000012</v>
      </c>
      <c r="O160" s="229">
        <f>L160-M160</f>
        <v>-1500</v>
      </c>
      <c r="P160" s="153" t="s">
        <v>299</v>
      </c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  <c r="CG160" s="75"/>
      <c r="CH160" s="75"/>
      <c r="CI160" s="75"/>
      <c r="CJ160" s="75"/>
      <c r="CK160" s="75"/>
      <c r="CL160" s="75"/>
      <c r="CM160" s="75"/>
      <c r="CN160" s="75"/>
      <c r="CO160" s="75"/>
      <c r="CP160" s="75"/>
      <c r="CQ160" s="75"/>
      <c r="CR160" s="75"/>
      <c r="CS160" s="75"/>
      <c r="CT160" s="75"/>
      <c r="CU160" s="75"/>
      <c r="CV160" s="75"/>
      <c r="CW160" s="75"/>
      <c r="CX160" s="75"/>
      <c r="CY160" s="75"/>
      <c r="CZ160" s="75"/>
      <c r="DA160" s="75"/>
      <c r="DB160" s="75"/>
      <c r="DC160" s="75"/>
      <c r="DD160" s="75"/>
      <c r="DE160" s="75"/>
      <c r="DF160" s="75"/>
      <c r="DG160" s="75"/>
      <c r="DH160" s="75"/>
      <c r="DI160" s="75"/>
      <c r="DJ160" s="75"/>
      <c r="DK160" s="75"/>
      <c r="DL160" s="75"/>
      <c r="DM160" s="75"/>
      <c r="DN160" s="75"/>
      <c r="DO160" s="75"/>
      <c r="DP160" s="75"/>
      <c r="DQ160" s="75"/>
      <c r="DR160" s="75"/>
      <c r="DS160" s="75"/>
      <c r="DT160" s="75"/>
      <c r="DU160" s="75"/>
      <c r="DV160" s="75"/>
      <c r="DW160" s="75"/>
      <c r="DX160" s="75"/>
      <c r="DY160" s="75"/>
      <c r="DZ160" s="75"/>
      <c r="EA160" s="75"/>
      <c r="EB160" s="75"/>
      <c r="EC160" s="75"/>
      <c r="ED160" s="75"/>
      <c r="EE160" s="75"/>
      <c r="EF160" s="75"/>
      <c r="EG160" s="75"/>
      <c r="EH160" s="75"/>
      <c r="EI160" s="75"/>
      <c r="EJ160" s="75"/>
      <c r="EK160" s="75"/>
      <c r="EL160" s="75"/>
      <c r="EM160" s="75"/>
      <c r="EN160" s="75"/>
      <c r="EO160" s="75"/>
      <c r="EP160" s="75"/>
      <c r="EQ160" s="75"/>
      <c r="ER160" s="75"/>
      <c r="ES160" s="75"/>
      <c r="ET160" s="75"/>
      <c r="EU160" s="75"/>
      <c r="EV160" s="75"/>
      <c r="EW160" s="75"/>
      <c r="EX160" s="75"/>
      <c r="EY160" s="75"/>
      <c r="EZ160" s="75"/>
      <c r="FA160" s="75"/>
      <c r="FB160" s="75"/>
      <c r="FC160" s="75"/>
      <c r="FD160" s="75"/>
      <c r="FE160" s="75"/>
      <c r="FF160" s="75"/>
      <c r="FG160" s="75"/>
      <c r="FH160" s="75"/>
      <c r="FI160" s="75"/>
      <c r="FJ160" s="75"/>
      <c r="FK160" s="75"/>
      <c r="FL160" s="75"/>
      <c r="FM160" s="75"/>
      <c r="FN160" s="75"/>
      <c r="FO160" s="75"/>
      <c r="FP160" s="75"/>
      <c r="FQ160" s="75"/>
      <c r="FR160" s="75"/>
      <c r="FS160" s="75"/>
      <c r="FT160" s="75"/>
      <c r="FU160" s="75"/>
      <c r="FV160" s="75"/>
      <c r="FW160" s="75"/>
      <c r="FX160" s="75"/>
      <c r="FY160" s="75"/>
      <c r="FZ160" s="75"/>
      <c r="GA160" s="75"/>
      <c r="GB160" s="75"/>
      <c r="GC160" s="75"/>
      <c r="GD160" s="75"/>
      <c r="GE160" s="75"/>
      <c r="GF160" s="75"/>
      <c r="GG160" s="75"/>
      <c r="GH160" s="75"/>
      <c r="GI160" s="75"/>
      <c r="GJ160" s="75"/>
      <c r="GK160" s="75"/>
      <c r="GL160" s="75"/>
      <c r="GM160" s="75"/>
      <c r="GN160" s="75"/>
      <c r="GO160" s="75"/>
      <c r="GP160" s="75"/>
      <c r="GQ160" s="75"/>
      <c r="GR160" s="75"/>
      <c r="GS160" s="75"/>
      <c r="GT160" s="75"/>
      <c r="GU160" s="75"/>
      <c r="GV160" s="75"/>
      <c r="GW160" s="75"/>
      <c r="GX160" s="75"/>
      <c r="GY160" s="75"/>
      <c r="GZ160" s="75"/>
      <c r="HA160" s="75"/>
      <c r="HB160" s="75"/>
      <c r="HC160" s="75"/>
      <c r="HD160" s="75"/>
      <c r="HE160" s="75"/>
      <c r="HF160" s="75"/>
      <c r="HG160" s="75"/>
      <c r="HH160" s="75"/>
      <c r="HI160" s="75"/>
      <c r="HJ160" s="75"/>
      <c r="HK160" s="75"/>
      <c r="HL160" s="75"/>
      <c r="HM160" s="75"/>
      <c r="HN160" s="75"/>
      <c r="HO160" s="75"/>
      <c r="HP160" s="75"/>
      <c r="HQ160" s="75"/>
      <c r="HR160" s="75"/>
      <c r="HS160" s="75"/>
      <c r="HT160" s="75"/>
      <c r="HU160" s="75"/>
      <c r="HV160" s="75"/>
      <c r="HW160" s="75"/>
      <c r="HX160" s="75"/>
      <c r="HY160" s="75"/>
      <c r="HZ160" s="75"/>
      <c r="IA160" s="75"/>
      <c r="IB160" s="75"/>
      <c r="IC160" s="75"/>
      <c r="ID160" s="75"/>
      <c r="IE160" s="75"/>
      <c r="IF160" s="75"/>
      <c r="IG160" s="75"/>
      <c r="IH160" s="75"/>
      <c r="II160" s="75"/>
      <c r="IJ160" s="75"/>
      <c r="IK160" s="75"/>
      <c r="IL160" s="75"/>
      <c r="IM160" s="75"/>
      <c r="IN160" s="75"/>
      <c r="IO160" s="75"/>
      <c r="IP160" s="75"/>
      <c r="IQ160" s="75"/>
      <c r="IR160" s="75"/>
      <c r="IS160" s="75"/>
      <c r="IT160" s="75"/>
      <c r="IU160" s="75"/>
      <c r="IV160" s="75"/>
      <c r="IW160" s="75"/>
      <c r="IX160" s="75"/>
      <c r="IY160" s="75"/>
      <c r="IZ160" s="75"/>
      <c r="JA160" s="75"/>
      <c r="JB160" s="75"/>
      <c r="JC160" s="75"/>
      <c r="JD160" s="75"/>
      <c r="JE160" s="75"/>
      <c r="JF160" s="75"/>
      <c r="JG160" s="75"/>
      <c r="JH160" s="75"/>
      <c r="JI160" s="75"/>
      <c r="JJ160" s="75"/>
      <c r="JK160" s="75"/>
      <c r="JL160" s="75"/>
      <c r="JM160" s="75"/>
      <c r="JN160" s="75"/>
      <c r="JO160" s="75"/>
      <c r="JP160" s="75"/>
      <c r="JQ160" s="75"/>
      <c r="JR160" s="75"/>
      <c r="JS160" s="75"/>
      <c r="JT160" s="75"/>
      <c r="JU160" s="75"/>
      <c r="JV160" s="75"/>
      <c r="JW160" s="75"/>
      <c r="JX160" s="75"/>
      <c r="JY160" s="75"/>
      <c r="JZ160" s="75"/>
      <c r="KA160" s="75"/>
      <c r="KB160" s="75"/>
      <c r="KC160" s="75"/>
      <c r="KD160" s="75"/>
      <c r="KE160" s="75"/>
      <c r="KF160" s="75"/>
      <c r="KG160" s="75"/>
      <c r="KH160" s="75"/>
      <c r="KI160" s="75"/>
      <c r="KJ160" s="75"/>
      <c r="KK160" s="75"/>
      <c r="KL160" s="75"/>
      <c r="KM160" s="75"/>
      <c r="KN160" s="75"/>
      <c r="KO160" s="75"/>
      <c r="KP160" s="75"/>
      <c r="KQ160" s="75"/>
      <c r="KR160" s="75"/>
      <c r="KS160" s="75"/>
      <c r="KT160" s="75"/>
      <c r="KU160" s="75"/>
      <c r="KV160" s="75"/>
      <c r="KW160" s="75"/>
      <c r="KX160" s="75"/>
      <c r="KY160" s="75"/>
      <c r="KZ160" s="75"/>
      <c r="LA160" s="75"/>
      <c r="LB160" s="75"/>
      <c r="LC160" s="75"/>
      <c r="LD160" s="75"/>
      <c r="LE160" s="75"/>
      <c r="LF160" s="75"/>
      <c r="LG160" s="75"/>
      <c r="LH160" s="75"/>
      <c r="LI160" s="75"/>
      <c r="LJ160" s="75"/>
      <c r="LK160" s="75"/>
      <c r="LL160" s="75"/>
      <c r="LM160" s="75"/>
      <c r="LN160" s="75"/>
      <c r="LO160" s="75"/>
      <c r="LP160" s="75"/>
      <c r="LQ160" s="75"/>
      <c r="LR160" s="75"/>
      <c r="LS160" s="75"/>
      <c r="LT160" s="75"/>
      <c r="LU160" s="75"/>
      <c r="LV160" s="75"/>
      <c r="LW160" s="75"/>
      <c r="LX160" s="75"/>
      <c r="LY160" s="75"/>
      <c r="LZ160" s="75"/>
      <c r="MA160" s="75"/>
      <c r="MB160" s="75"/>
      <c r="MC160" s="75"/>
      <c r="MD160" s="75"/>
      <c r="ME160" s="75"/>
      <c r="MF160" s="75"/>
      <c r="MG160" s="75"/>
      <c r="MH160" s="75"/>
      <c r="MI160" s="75"/>
      <c r="MJ160" s="75"/>
      <c r="MK160" s="75"/>
      <c r="ML160" s="75"/>
      <c r="MM160" s="75"/>
      <c r="MN160" s="75"/>
      <c r="MO160" s="75"/>
      <c r="MP160" s="75"/>
      <c r="MQ160" s="75"/>
      <c r="MR160" s="75"/>
      <c r="MS160" s="75"/>
      <c r="MT160" s="75"/>
      <c r="MU160" s="75"/>
      <c r="MV160" s="75"/>
      <c r="MW160" s="75"/>
      <c r="MX160" s="75"/>
      <c r="MY160" s="75"/>
      <c r="MZ160" s="75"/>
      <c r="NA160" s="75"/>
      <c r="NB160" s="75"/>
      <c r="NC160" s="75"/>
      <c r="ND160" s="75"/>
      <c r="NE160" s="75"/>
      <c r="NF160" s="75"/>
      <c r="NG160" s="75"/>
      <c r="NH160" s="75"/>
      <c r="NI160" s="75"/>
      <c r="NJ160" s="75"/>
      <c r="NK160" s="75"/>
      <c r="NL160" s="75"/>
      <c r="NM160" s="75"/>
      <c r="NN160" s="75"/>
      <c r="NO160" s="75"/>
      <c r="NP160" s="75"/>
      <c r="NQ160" s="75"/>
      <c r="NR160" s="75"/>
      <c r="NS160" s="75"/>
      <c r="NT160" s="75"/>
      <c r="NU160" s="75"/>
      <c r="NV160" s="75"/>
      <c r="NW160" s="75"/>
      <c r="NX160" s="75"/>
      <c r="NY160" s="75"/>
      <c r="NZ160" s="75"/>
      <c r="OA160" s="75"/>
      <c r="OB160" s="75"/>
      <c r="OC160" s="75"/>
      <c r="OD160" s="75"/>
      <c r="OE160" s="75"/>
      <c r="OF160" s="75"/>
      <c r="OG160" s="75"/>
      <c r="OH160" s="75"/>
      <c r="OI160" s="75"/>
      <c r="OJ160" s="75"/>
      <c r="OK160" s="75"/>
      <c r="OL160" s="75"/>
      <c r="OM160" s="75"/>
      <c r="ON160" s="75"/>
      <c r="OO160" s="75"/>
      <c r="OP160" s="75"/>
      <c r="OQ160" s="75"/>
      <c r="OR160" s="75"/>
      <c r="OS160" s="75"/>
      <c r="OT160" s="75"/>
      <c r="OU160" s="75"/>
      <c r="OV160" s="75"/>
      <c r="OW160" s="75"/>
      <c r="OX160" s="75"/>
      <c r="OY160" s="75"/>
      <c r="OZ160" s="75"/>
      <c r="PA160" s="75"/>
      <c r="PB160" s="75"/>
      <c r="PC160" s="75"/>
      <c r="PD160" s="75"/>
      <c r="PE160" s="75"/>
      <c r="PF160" s="75"/>
      <c r="PG160" s="75"/>
      <c r="PH160" s="75"/>
      <c r="PI160" s="75"/>
      <c r="PJ160" s="75"/>
      <c r="PK160" s="75"/>
      <c r="PL160" s="75"/>
      <c r="PM160" s="75"/>
      <c r="PN160" s="75"/>
      <c r="PO160" s="75"/>
      <c r="PP160" s="75"/>
      <c r="PQ160" s="75"/>
      <c r="PR160" s="75"/>
      <c r="PS160" s="75"/>
      <c r="PT160" s="75"/>
      <c r="PU160" s="75"/>
      <c r="PV160" s="75"/>
      <c r="PW160" s="75"/>
      <c r="PX160" s="75"/>
      <c r="PY160" s="75"/>
      <c r="PZ160" s="75"/>
      <c r="QA160" s="75"/>
      <c r="QB160" s="75"/>
      <c r="QC160" s="75"/>
      <c r="QD160" s="75"/>
      <c r="QE160" s="75"/>
      <c r="QF160" s="75"/>
      <c r="QG160" s="75"/>
      <c r="QH160" s="75"/>
      <c r="QI160" s="75"/>
      <c r="QJ160" s="75"/>
      <c r="QK160" s="75"/>
      <c r="QL160" s="75"/>
      <c r="QM160" s="75"/>
      <c r="QN160" s="75"/>
      <c r="QO160" s="75"/>
      <c r="QP160" s="75"/>
      <c r="QQ160" s="75"/>
      <c r="QR160" s="75"/>
      <c r="QS160" s="75"/>
      <c r="QT160" s="75"/>
      <c r="QU160" s="75"/>
      <c r="QV160" s="75"/>
      <c r="QW160" s="75"/>
      <c r="QX160" s="75"/>
      <c r="QY160" s="75"/>
      <c r="QZ160" s="75"/>
      <c r="RA160" s="75"/>
      <c r="RB160" s="75"/>
      <c r="RC160" s="75"/>
      <c r="RD160" s="75"/>
      <c r="RE160" s="75"/>
      <c r="RF160" s="75"/>
      <c r="RG160" s="75"/>
      <c r="RH160" s="75"/>
      <c r="RI160" s="75"/>
      <c r="RJ160" s="75"/>
      <c r="RK160" s="75"/>
      <c r="RL160" s="75"/>
      <c r="RM160" s="75"/>
      <c r="RN160" s="75"/>
      <c r="RO160" s="75"/>
      <c r="RP160" s="75"/>
      <c r="RQ160" s="75"/>
      <c r="RR160" s="75"/>
      <c r="RS160" s="75"/>
      <c r="RT160" s="75"/>
      <c r="RU160" s="75"/>
      <c r="RV160" s="75"/>
      <c r="RW160" s="75"/>
      <c r="RX160" s="75"/>
      <c r="RY160" s="75"/>
      <c r="RZ160" s="75"/>
      <c r="SA160" s="75"/>
      <c r="SB160" s="75"/>
      <c r="SC160" s="75"/>
      <c r="SD160" s="75"/>
      <c r="SE160" s="75"/>
      <c r="SF160" s="75"/>
      <c r="SG160" s="75"/>
      <c r="SH160" s="75"/>
      <c r="SI160" s="75"/>
      <c r="SJ160" s="75"/>
      <c r="SK160" s="75"/>
      <c r="SL160" s="75"/>
      <c r="SM160" s="75"/>
      <c r="SN160" s="75"/>
      <c r="SO160" s="75"/>
      <c r="SP160" s="75"/>
      <c r="SQ160" s="75"/>
      <c r="SR160" s="75"/>
      <c r="SS160" s="75"/>
      <c r="ST160" s="75"/>
      <c r="SU160" s="75"/>
      <c r="SV160" s="75"/>
      <c r="SW160" s="75"/>
      <c r="SX160" s="75"/>
      <c r="SY160" s="75"/>
      <c r="SZ160" s="75"/>
      <c r="TA160" s="75"/>
      <c r="TB160" s="75"/>
      <c r="TC160" s="75"/>
      <c r="TD160" s="75"/>
      <c r="TE160" s="75"/>
      <c r="TF160" s="75"/>
      <c r="TG160" s="75"/>
      <c r="TH160" s="75"/>
      <c r="TI160" s="75"/>
      <c r="TJ160" s="75"/>
      <c r="TK160" s="75"/>
      <c r="TL160" s="75"/>
      <c r="TM160" s="75"/>
      <c r="TN160" s="75"/>
      <c r="TO160" s="75"/>
      <c r="TP160" s="75"/>
      <c r="TQ160" s="75"/>
      <c r="TR160" s="75"/>
      <c r="TS160" s="75"/>
      <c r="TT160" s="75"/>
      <c r="TU160" s="75"/>
      <c r="TV160" s="75"/>
      <c r="TW160" s="75"/>
      <c r="TX160" s="75"/>
      <c r="TY160" s="75"/>
      <c r="TZ160" s="75"/>
      <c r="UA160" s="75"/>
      <c r="UB160" s="75"/>
      <c r="UC160" s="75"/>
      <c r="UD160" s="75"/>
      <c r="UE160" s="75"/>
      <c r="UF160" s="75"/>
      <c r="UG160" s="75"/>
      <c r="UH160" s="75"/>
      <c r="UI160" s="75"/>
      <c r="UJ160" s="75"/>
      <c r="UK160" s="75"/>
      <c r="UL160" s="75"/>
      <c r="UM160" s="75"/>
      <c r="UN160" s="75"/>
      <c r="UO160" s="75"/>
      <c r="UP160" s="75"/>
      <c r="UQ160" s="75"/>
      <c r="UR160" s="75"/>
      <c r="US160" s="75"/>
      <c r="UT160" s="75"/>
      <c r="UU160" s="75"/>
      <c r="UV160" s="75"/>
      <c r="UW160" s="75"/>
      <c r="UX160" s="75"/>
      <c r="UY160" s="75"/>
      <c r="UZ160" s="75"/>
      <c r="VA160" s="75"/>
      <c r="VB160" s="75"/>
      <c r="VC160" s="75"/>
      <c r="VD160" s="75"/>
      <c r="VE160" s="75"/>
      <c r="VF160" s="75"/>
      <c r="VG160" s="75"/>
      <c r="VH160" s="75"/>
      <c r="VI160" s="75"/>
      <c r="VJ160" s="75"/>
      <c r="VK160" s="75"/>
      <c r="VL160" s="75"/>
      <c r="VM160" s="75"/>
      <c r="VN160" s="75"/>
      <c r="VO160" s="75"/>
      <c r="VP160" s="75"/>
      <c r="VQ160" s="75"/>
      <c r="VR160" s="75"/>
      <c r="VS160" s="75"/>
      <c r="VT160" s="75"/>
      <c r="VU160" s="75"/>
      <c r="VV160" s="75"/>
      <c r="VW160" s="75"/>
      <c r="VX160" s="75"/>
      <c r="VY160" s="75"/>
      <c r="VZ160" s="75"/>
      <c r="WA160" s="75"/>
      <c r="WB160" s="75"/>
      <c r="WC160" s="75"/>
      <c r="WD160" s="75"/>
      <c r="WE160" s="75"/>
      <c r="WF160" s="75"/>
      <c r="WG160" s="75"/>
      <c r="WH160" s="75"/>
      <c r="WI160" s="75"/>
      <c r="WJ160" s="75"/>
      <c r="WK160" s="75"/>
      <c r="WL160" s="75"/>
      <c r="WM160" s="75"/>
      <c r="WN160" s="75"/>
      <c r="WO160" s="75"/>
      <c r="WP160" s="75"/>
      <c r="WQ160" s="75"/>
      <c r="WR160" s="75"/>
      <c r="WS160" s="75"/>
      <c r="WT160" s="75"/>
      <c r="WU160" s="75"/>
      <c r="WV160" s="75"/>
      <c r="WW160" s="75"/>
      <c r="WX160" s="75"/>
      <c r="WY160" s="75"/>
      <c r="WZ160" s="75"/>
      <c r="XA160" s="75"/>
      <c r="XB160" s="75"/>
      <c r="XC160" s="75"/>
      <c r="XD160" s="75"/>
      <c r="XE160" s="75"/>
      <c r="XF160" s="75"/>
      <c r="XG160" s="75"/>
      <c r="XH160" s="75"/>
      <c r="XI160" s="75"/>
      <c r="XJ160" s="75"/>
      <c r="XK160" s="75"/>
      <c r="XL160" s="75"/>
      <c r="XM160" s="75"/>
      <c r="XN160" s="75"/>
      <c r="XO160" s="75"/>
      <c r="XP160" s="75"/>
      <c r="XQ160" s="75"/>
      <c r="XR160" s="75"/>
      <c r="XS160" s="75"/>
      <c r="XT160" s="75"/>
      <c r="XU160" s="75"/>
      <c r="XV160" s="75"/>
      <c r="XW160" s="75"/>
      <c r="XX160" s="75"/>
      <c r="XY160" s="75"/>
      <c r="XZ160" s="75"/>
      <c r="YA160" s="75"/>
      <c r="YB160" s="75"/>
      <c r="YC160" s="75"/>
      <c r="YD160" s="75"/>
      <c r="YE160" s="75"/>
      <c r="YF160" s="75"/>
      <c r="YG160" s="75"/>
      <c r="YH160" s="75"/>
      <c r="YI160" s="75"/>
      <c r="YJ160" s="75"/>
      <c r="YK160" s="75"/>
      <c r="YL160" s="75"/>
      <c r="YM160" s="75"/>
      <c r="YN160" s="75"/>
      <c r="YO160" s="75"/>
      <c r="YP160" s="75"/>
      <c r="YQ160" s="75"/>
      <c r="YR160" s="75"/>
      <c r="YS160" s="75"/>
      <c r="YT160" s="75"/>
      <c r="YU160" s="75"/>
      <c r="YV160" s="75"/>
      <c r="YW160" s="75"/>
      <c r="YX160" s="75"/>
      <c r="YY160" s="75"/>
      <c r="YZ160" s="75"/>
      <c r="ZA160" s="75"/>
      <c r="ZB160" s="75"/>
      <c r="ZC160" s="75"/>
      <c r="ZD160" s="75"/>
      <c r="ZE160" s="75"/>
      <c r="ZF160" s="75"/>
      <c r="ZG160" s="75"/>
      <c r="ZH160" s="75"/>
      <c r="ZI160" s="75"/>
      <c r="ZJ160" s="75"/>
      <c r="ZK160" s="75"/>
      <c r="ZL160" s="75"/>
      <c r="ZM160" s="75"/>
      <c r="ZN160" s="75"/>
      <c r="ZO160" s="75"/>
      <c r="ZP160" s="75"/>
      <c r="ZQ160" s="75"/>
      <c r="ZR160" s="75"/>
      <c r="ZS160" s="75"/>
      <c r="ZT160" s="75"/>
      <c r="ZU160" s="75"/>
      <c r="ZV160" s="75"/>
      <c r="ZW160" s="75"/>
      <c r="ZX160" s="75"/>
      <c r="ZY160" s="75"/>
      <c r="ZZ160" s="75"/>
      <c r="AAA160" s="75"/>
      <c r="AAB160" s="75"/>
      <c r="AAC160" s="75"/>
      <c r="AAD160" s="75"/>
      <c r="AAE160" s="75"/>
      <c r="AAF160" s="75"/>
      <c r="AAG160" s="75"/>
      <c r="AAH160" s="75"/>
      <c r="AAI160" s="75"/>
      <c r="AAJ160" s="75"/>
      <c r="AAK160" s="75"/>
      <c r="AAL160" s="75"/>
      <c r="AAM160" s="75"/>
      <c r="AAN160" s="75"/>
      <c r="AAO160" s="75"/>
      <c r="AAP160" s="75"/>
      <c r="AAQ160" s="75"/>
      <c r="AAR160" s="75"/>
      <c r="AAS160" s="75"/>
      <c r="AAT160" s="75"/>
      <c r="AAU160" s="75"/>
      <c r="AAV160" s="75"/>
      <c r="AAW160" s="75"/>
      <c r="AAX160" s="75"/>
      <c r="AAY160" s="75"/>
      <c r="AAZ160" s="75"/>
      <c r="ABA160" s="75"/>
      <c r="ABB160" s="75"/>
      <c r="ABC160" s="75"/>
      <c r="ABD160" s="75"/>
      <c r="ABE160" s="75"/>
      <c r="ABF160" s="75"/>
      <c r="ABG160" s="75"/>
      <c r="ABH160" s="75"/>
      <c r="ABI160" s="75"/>
      <c r="ABJ160" s="75"/>
      <c r="ABK160" s="75"/>
      <c r="ABL160" s="75"/>
      <c r="ABM160" s="75"/>
      <c r="ABN160" s="75"/>
      <c r="ABO160" s="75"/>
      <c r="ABP160" s="75"/>
      <c r="ABQ160" s="75"/>
      <c r="ABR160" s="75"/>
      <c r="ABS160" s="75"/>
      <c r="ABT160" s="75"/>
      <c r="ABU160" s="75"/>
      <c r="ABV160" s="75"/>
      <c r="ABW160" s="75"/>
      <c r="ABX160" s="75"/>
      <c r="ABY160" s="75"/>
      <c r="ABZ160" s="75"/>
      <c r="ACA160" s="75"/>
      <c r="ACB160" s="75"/>
      <c r="ACC160" s="75"/>
      <c r="ACD160" s="75"/>
      <c r="ACE160" s="75"/>
      <c r="ACF160" s="75"/>
      <c r="ACG160" s="75"/>
      <c r="ACH160" s="75"/>
      <c r="ACI160" s="75"/>
      <c r="ACJ160" s="75"/>
      <c r="ACK160" s="75"/>
      <c r="ACL160" s="75"/>
      <c r="ACM160" s="75"/>
      <c r="ACN160" s="75"/>
      <c r="ACO160" s="75"/>
      <c r="ACP160" s="75"/>
      <c r="ACQ160" s="75"/>
      <c r="ACR160" s="75"/>
      <c r="ACS160" s="75"/>
      <c r="ACT160" s="75"/>
      <c r="ACU160" s="75"/>
      <c r="ACV160" s="75"/>
      <c r="ACW160" s="75"/>
      <c r="ACX160" s="75"/>
      <c r="ACY160" s="75"/>
      <c r="ACZ160" s="75"/>
      <c r="ADA160" s="75"/>
      <c r="ADB160" s="75"/>
      <c r="ADC160" s="75"/>
      <c r="ADD160" s="75"/>
      <c r="ADE160" s="75"/>
      <c r="ADF160" s="75"/>
      <c r="ADG160" s="75"/>
      <c r="ADH160" s="75"/>
      <c r="ADI160" s="75"/>
      <c r="ADJ160" s="75"/>
      <c r="ADK160" s="75"/>
      <c r="ADL160" s="75"/>
      <c r="ADM160" s="75"/>
      <c r="ADN160" s="75"/>
      <c r="ADO160" s="75"/>
      <c r="ADP160" s="75"/>
      <c r="ADQ160" s="75"/>
      <c r="ADR160" s="75"/>
      <c r="ADS160" s="75"/>
      <c r="ADT160" s="75"/>
      <c r="ADU160" s="75"/>
      <c r="ADV160" s="75"/>
      <c r="ADW160" s="75"/>
      <c r="ADX160" s="75"/>
      <c r="ADY160" s="75"/>
      <c r="ADZ160" s="75"/>
      <c r="AEA160" s="75"/>
      <c r="AEB160" s="75"/>
      <c r="AEC160" s="75"/>
      <c r="AED160" s="75"/>
      <c r="AEE160" s="75"/>
      <c r="AEF160" s="75"/>
      <c r="AEG160" s="75"/>
      <c r="AEH160" s="75"/>
      <c r="AEI160" s="75"/>
      <c r="AEJ160" s="75"/>
      <c r="AEK160" s="75"/>
      <c r="AEL160" s="75"/>
      <c r="AEM160" s="75"/>
      <c r="AEN160" s="75"/>
      <c r="AEO160" s="75"/>
      <c r="AEP160" s="75"/>
      <c r="AEQ160" s="75"/>
      <c r="AER160" s="75"/>
      <c r="AES160" s="75"/>
      <c r="AET160" s="75"/>
      <c r="AEU160" s="75"/>
      <c r="AEV160" s="75"/>
      <c r="AEW160" s="75"/>
      <c r="AEX160" s="75"/>
      <c r="AEY160" s="75"/>
      <c r="AEZ160" s="75"/>
      <c r="AFA160" s="75"/>
      <c r="AFB160" s="75"/>
      <c r="AFC160" s="75"/>
      <c r="AFD160" s="75"/>
      <c r="AFE160" s="75"/>
      <c r="AFF160" s="75"/>
      <c r="AFG160" s="75"/>
      <c r="AFH160" s="75"/>
      <c r="AFI160" s="75"/>
      <c r="AFJ160" s="75"/>
      <c r="AFK160" s="75"/>
      <c r="AFL160" s="75"/>
      <c r="AFM160" s="75"/>
      <c r="AFN160" s="75"/>
      <c r="AFO160" s="75"/>
      <c r="AFP160" s="75"/>
      <c r="AFQ160" s="75"/>
      <c r="AFR160" s="75"/>
      <c r="AFS160" s="75"/>
      <c r="AFT160" s="75"/>
      <c r="AFU160" s="75"/>
      <c r="AFV160" s="75"/>
      <c r="AFW160" s="75"/>
      <c r="AFX160" s="75"/>
      <c r="AFY160" s="75"/>
      <c r="AFZ160" s="75"/>
      <c r="AGA160" s="75"/>
      <c r="AGB160" s="75"/>
      <c r="AGC160" s="75"/>
      <c r="AGD160" s="75"/>
      <c r="AGE160" s="75"/>
      <c r="AGF160" s="75"/>
      <c r="AGG160" s="75"/>
      <c r="AGH160" s="75"/>
      <c r="AGI160" s="75"/>
      <c r="AGJ160" s="75"/>
      <c r="AGK160" s="75"/>
      <c r="AGL160" s="75"/>
      <c r="AGM160" s="75"/>
      <c r="AGN160" s="75"/>
      <c r="AGO160" s="75"/>
      <c r="AGP160" s="75"/>
      <c r="AGQ160" s="75"/>
      <c r="AGR160" s="75"/>
      <c r="AGS160" s="75"/>
      <c r="AGT160" s="75"/>
      <c r="AGU160" s="75"/>
      <c r="AGV160" s="75"/>
      <c r="AGW160" s="75"/>
      <c r="AGX160" s="75"/>
      <c r="AGY160" s="75"/>
      <c r="AGZ160" s="75"/>
      <c r="AHA160" s="75"/>
      <c r="AHB160" s="75"/>
      <c r="AHC160" s="75"/>
      <c r="AHD160" s="75"/>
      <c r="AHE160" s="75"/>
      <c r="AHF160" s="75"/>
      <c r="AHG160" s="75"/>
      <c r="AHH160" s="75"/>
      <c r="AHI160" s="75"/>
      <c r="AHJ160" s="75"/>
      <c r="AHK160" s="75"/>
      <c r="AHL160" s="75"/>
      <c r="AHM160" s="75"/>
      <c r="AHN160" s="75"/>
      <c r="AHO160" s="75"/>
      <c r="AHP160" s="75"/>
      <c r="AHQ160" s="75"/>
      <c r="AHR160" s="75"/>
      <c r="AHS160" s="75"/>
      <c r="AHT160" s="75"/>
      <c r="AHU160" s="75"/>
      <c r="AHV160" s="75"/>
      <c r="AHW160" s="75"/>
      <c r="AHX160" s="75"/>
      <c r="AHY160" s="75"/>
      <c r="AHZ160" s="75"/>
      <c r="AIA160" s="75"/>
      <c r="AIB160" s="75"/>
      <c r="AIC160" s="75"/>
      <c r="AID160" s="75"/>
      <c r="AIE160" s="75"/>
      <c r="AIF160" s="75"/>
      <c r="AIG160" s="75"/>
      <c r="AIH160" s="75"/>
      <c r="AII160" s="75"/>
      <c r="AIJ160" s="75"/>
      <c r="AIK160" s="75"/>
      <c r="AIL160" s="75"/>
      <c r="AIM160" s="75"/>
      <c r="AIN160" s="75"/>
      <c r="AIO160" s="75"/>
      <c r="AIP160" s="75"/>
      <c r="AIQ160" s="75"/>
      <c r="AIR160" s="75"/>
      <c r="AIS160" s="75"/>
      <c r="AIT160" s="75"/>
      <c r="AIU160" s="75"/>
      <c r="AIV160" s="75"/>
      <c r="AIW160" s="75"/>
      <c r="AIX160" s="75"/>
      <c r="AIY160" s="75"/>
      <c r="AIZ160" s="75"/>
      <c r="AJA160" s="75"/>
      <c r="AJB160" s="75"/>
      <c r="AJC160" s="75"/>
      <c r="AJD160" s="75"/>
      <c r="AJE160" s="75"/>
      <c r="AJF160" s="75"/>
      <c r="AJG160" s="75"/>
      <c r="AJH160" s="75"/>
      <c r="AJI160" s="75"/>
      <c r="AJJ160" s="75"/>
      <c r="AJK160" s="75"/>
      <c r="AJL160" s="75"/>
      <c r="AJM160" s="75"/>
      <c r="AJN160" s="75"/>
      <c r="AJO160" s="75"/>
      <c r="AJP160" s="75"/>
      <c r="AJQ160" s="75"/>
      <c r="AJR160" s="75"/>
      <c r="AJS160" s="75"/>
      <c r="AJT160" s="75"/>
      <c r="AJU160" s="75"/>
      <c r="AJV160" s="75"/>
      <c r="AJW160" s="75"/>
      <c r="AJX160" s="75"/>
      <c r="AJY160" s="75"/>
      <c r="AJZ160" s="75"/>
      <c r="AKA160" s="75"/>
      <c r="AKB160" s="75"/>
      <c r="AKC160" s="75"/>
      <c r="AKD160" s="75"/>
      <c r="AKE160" s="75"/>
      <c r="AKF160" s="75"/>
      <c r="AKG160" s="75"/>
      <c r="AKH160" s="75"/>
      <c r="AKI160" s="75"/>
      <c r="AKJ160" s="75"/>
      <c r="AKK160" s="75"/>
      <c r="AKL160" s="75"/>
      <c r="AKM160" s="75"/>
      <c r="AKN160" s="75"/>
      <c r="AKO160" s="75"/>
      <c r="AKP160" s="75"/>
      <c r="AKQ160" s="75"/>
      <c r="AKR160" s="75"/>
      <c r="AKS160" s="75"/>
      <c r="AKT160" s="75"/>
      <c r="AKU160" s="75"/>
      <c r="AKV160" s="75"/>
      <c r="AKW160" s="75"/>
      <c r="AKX160" s="75"/>
      <c r="AKY160" s="75"/>
      <c r="AKZ160" s="75"/>
      <c r="ALA160" s="75"/>
      <c r="ALB160" s="75"/>
      <c r="ALC160" s="75"/>
      <c r="ALD160" s="75"/>
      <c r="ALE160" s="75"/>
      <c r="ALF160" s="75"/>
      <c r="ALG160" s="75"/>
      <c r="ALH160" s="75"/>
      <c r="ALI160" s="75"/>
      <c r="ALJ160" s="75"/>
      <c r="ALK160" s="75"/>
      <c r="ALL160" s="75"/>
      <c r="ALM160" s="75"/>
      <c r="ALN160" s="75"/>
      <c r="ALO160" s="75"/>
      <c r="ALP160" s="75"/>
      <c r="ALQ160" s="75"/>
      <c r="ALR160" s="75"/>
      <c r="ALS160" s="75"/>
      <c r="ALT160" s="75"/>
      <c r="ALU160" s="75"/>
      <c r="ALV160" s="75"/>
      <c r="ALW160" s="75"/>
      <c r="ALX160" s="75"/>
      <c r="ALY160" s="75"/>
      <c r="ALZ160" s="75"/>
      <c r="AMA160" s="75"/>
      <c r="AMB160" s="75"/>
      <c r="AMC160" s="75"/>
      <c r="AMD160" s="75"/>
      <c r="AME160" s="75"/>
      <c r="AMF160" s="75"/>
      <c r="AMG160" s="75"/>
      <c r="AMH160" s="75"/>
      <c r="AMI160" s="75"/>
      <c r="AMJ160" s="75"/>
      <c r="AMK160" s="75"/>
      <c r="AML160" s="75"/>
      <c r="AMM160" s="75"/>
      <c r="AMN160" s="75"/>
      <c r="AMO160" s="75"/>
      <c r="AMP160" s="75"/>
      <c r="AMQ160" s="75"/>
      <c r="AMR160" s="75"/>
      <c r="AMS160" s="75"/>
      <c r="AMT160" s="75"/>
      <c r="AMU160" s="75"/>
      <c r="AMV160" s="75"/>
      <c r="AMW160" s="75"/>
      <c r="AMX160" s="75"/>
      <c r="AMY160" s="75"/>
      <c r="AMZ160" s="75"/>
      <c r="ANA160" s="75"/>
      <c r="ANB160" s="75"/>
      <c r="ANC160" s="75"/>
      <c r="AND160" s="75"/>
      <c r="ANE160" s="75"/>
      <c r="ANF160" s="75"/>
      <c r="ANG160" s="75"/>
      <c r="ANH160" s="75"/>
      <c r="ANI160" s="75"/>
      <c r="ANJ160" s="75"/>
      <c r="ANK160" s="75"/>
      <c r="ANL160" s="75"/>
      <c r="ANM160" s="75"/>
      <c r="ANN160" s="75"/>
      <c r="ANO160" s="75"/>
      <c r="ANP160" s="75"/>
      <c r="ANQ160" s="75"/>
      <c r="ANR160" s="75"/>
      <c r="ANS160" s="75"/>
      <c r="ANT160" s="75"/>
      <c r="ANU160" s="75"/>
      <c r="ANV160" s="75"/>
      <c r="ANW160" s="75"/>
      <c r="ANX160" s="75"/>
      <c r="ANY160" s="75"/>
      <c r="ANZ160" s="75"/>
      <c r="AOA160" s="75"/>
      <c r="AOB160" s="75"/>
      <c r="AOC160" s="75"/>
      <c r="AOD160" s="75"/>
      <c r="AOE160" s="75"/>
      <c r="AOF160" s="75"/>
      <c r="AOG160" s="75"/>
      <c r="AOH160" s="75"/>
      <c r="AOI160" s="75"/>
      <c r="AOJ160" s="75"/>
      <c r="AOK160" s="75"/>
      <c r="AOL160" s="75"/>
      <c r="AOM160" s="75"/>
      <c r="AON160" s="75"/>
      <c r="AOO160" s="75"/>
      <c r="AOP160" s="75"/>
      <c r="AOQ160" s="75"/>
      <c r="AOR160" s="75"/>
      <c r="AOS160" s="75"/>
      <c r="AOT160" s="75"/>
      <c r="AOU160" s="75"/>
      <c r="AOV160" s="75"/>
      <c r="AOW160" s="75"/>
      <c r="AOX160" s="75"/>
      <c r="AOY160" s="75"/>
      <c r="AOZ160" s="75"/>
      <c r="APA160" s="75"/>
      <c r="APB160" s="75"/>
      <c r="APC160" s="75"/>
      <c r="APD160" s="75"/>
      <c r="APE160" s="75"/>
      <c r="APF160" s="75"/>
      <c r="APG160" s="75"/>
      <c r="APH160" s="75"/>
      <c r="API160" s="75"/>
      <c r="APJ160" s="75"/>
      <c r="APK160" s="75"/>
      <c r="APL160" s="75"/>
      <c r="APM160" s="75"/>
      <c r="APN160" s="75"/>
      <c r="APO160" s="75"/>
      <c r="APP160" s="75"/>
      <c r="APQ160" s="75"/>
      <c r="APR160" s="75"/>
      <c r="APS160" s="75"/>
      <c r="APT160" s="75"/>
      <c r="APU160" s="75"/>
      <c r="APV160" s="75"/>
      <c r="APW160" s="75"/>
      <c r="APX160" s="75"/>
      <c r="APY160" s="75"/>
      <c r="APZ160" s="75"/>
      <c r="AQA160" s="75"/>
      <c r="AQB160" s="75"/>
      <c r="AQC160" s="75"/>
      <c r="AQD160" s="75"/>
      <c r="AQE160" s="75"/>
      <c r="AQF160" s="75"/>
      <c r="AQG160" s="75"/>
      <c r="AQH160" s="75"/>
      <c r="AQI160" s="75"/>
      <c r="AQJ160" s="75"/>
      <c r="AQK160" s="75"/>
      <c r="AQL160" s="75"/>
      <c r="AQM160" s="75"/>
      <c r="AQN160" s="75"/>
      <c r="AQO160" s="75"/>
      <c r="AQP160" s="75"/>
      <c r="AQQ160" s="75"/>
      <c r="AQR160" s="75"/>
      <c r="AQS160" s="75"/>
      <c r="AQT160" s="75"/>
      <c r="AQU160" s="75"/>
      <c r="AQV160" s="75"/>
      <c r="AQW160" s="75"/>
      <c r="AQX160" s="75"/>
      <c r="AQY160" s="75"/>
      <c r="AQZ160" s="75"/>
      <c r="ARA160" s="75"/>
      <c r="ARB160" s="75"/>
      <c r="ARC160" s="75"/>
      <c r="ARD160" s="75"/>
      <c r="ARE160" s="75"/>
      <c r="ARF160" s="75"/>
      <c r="ARG160" s="75"/>
      <c r="ARH160" s="75"/>
      <c r="ARI160" s="75"/>
      <c r="ARJ160" s="75"/>
      <c r="ARK160" s="75"/>
      <c r="ARL160" s="75"/>
      <c r="ARM160" s="75"/>
      <c r="ARN160" s="75"/>
      <c r="ARO160" s="75"/>
      <c r="ARP160" s="75"/>
      <c r="ARQ160" s="75"/>
      <c r="ARR160" s="75"/>
      <c r="ARS160" s="75"/>
      <c r="ART160" s="75"/>
      <c r="ARU160" s="75"/>
      <c r="ARV160" s="75"/>
      <c r="ARW160" s="75"/>
      <c r="ARX160" s="75"/>
      <c r="ARY160" s="75"/>
      <c r="ARZ160" s="75"/>
      <c r="ASA160" s="75"/>
      <c r="ASB160" s="75"/>
      <c r="ASC160" s="75"/>
      <c r="ASD160" s="75"/>
      <c r="ASE160" s="75"/>
      <c r="ASF160" s="75"/>
      <c r="ASG160" s="75"/>
      <c r="ASH160" s="75"/>
      <c r="ASI160" s="75"/>
      <c r="ASJ160" s="75"/>
      <c r="ASK160" s="75"/>
      <c r="ASL160" s="75"/>
      <c r="ASM160" s="75"/>
      <c r="ASN160" s="75"/>
      <c r="ASO160" s="75"/>
      <c r="ASP160" s="75"/>
      <c r="ASQ160" s="75"/>
      <c r="ASR160" s="75"/>
      <c r="ASS160" s="75"/>
      <c r="AST160" s="75"/>
      <c r="ASU160" s="75"/>
      <c r="ASV160" s="75"/>
      <c r="ASW160" s="75"/>
      <c r="ASX160" s="75"/>
      <c r="ASY160" s="75"/>
      <c r="ASZ160" s="75"/>
      <c r="ATA160" s="75"/>
      <c r="ATB160" s="75"/>
      <c r="ATC160" s="75"/>
      <c r="ATD160" s="75"/>
      <c r="ATE160" s="75"/>
      <c r="ATF160" s="75"/>
      <c r="ATG160" s="75"/>
      <c r="ATH160" s="75"/>
      <c r="ATI160" s="75"/>
      <c r="ATJ160" s="75"/>
      <c r="ATK160" s="75"/>
      <c r="ATL160" s="75"/>
      <c r="ATM160" s="75"/>
      <c r="ATN160" s="75"/>
      <c r="ATO160" s="75"/>
      <c r="ATP160" s="75"/>
      <c r="ATQ160" s="75"/>
      <c r="ATR160" s="75"/>
      <c r="ATS160" s="75"/>
      <c r="ATT160" s="75"/>
      <c r="ATU160" s="75"/>
      <c r="ATV160" s="75"/>
      <c r="ATW160" s="75"/>
      <c r="ATX160" s="75"/>
      <c r="ATY160" s="75"/>
      <c r="ATZ160" s="75"/>
      <c r="AUA160" s="75"/>
      <c r="AUB160" s="75"/>
      <c r="AUC160" s="75"/>
      <c r="AUD160" s="75"/>
      <c r="AUE160" s="75"/>
      <c r="AUF160" s="75"/>
      <c r="AUG160" s="75"/>
      <c r="AUH160" s="75"/>
      <c r="AUI160" s="75"/>
      <c r="AUJ160" s="75"/>
      <c r="AUK160" s="75"/>
      <c r="AUL160" s="75"/>
      <c r="AUM160" s="75"/>
      <c r="AUN160" s="75"/>
      <c r="AUO160" s="75"/>
      <c r="AUP160" s="75"/>
      <c r="AUQ160" s="75"/>
      <c r="AUR160" s="75"/>
      <c r="AUS160" s="75"/>
      <c r="AUT160" s="75"/>
      <c r="AUU160" s="75"/>
      <c r="AUV160" s="75"/>
      <c r="AUW160" s="75"/>
      <c r="AUX160" s="75"/>
      <c r="AUY160" s="75"/>
      <c r="AUZ160" s="75"/>
      <c r="AVA160" s="75"/>
      <c r="AVB160" s="75"/>
      <c r="AVC160" s="75"/>
      <c r="AVD160" s="75"/>
      <c r="AVE160" s="75"/>
      <c r="AVF160" s="75"/>
      <c r="AVG160" s="75"/>
      <c r="AVH160" s="75"/>
      <c r="AVI160" s="75"/>
      <c r="AVJ160" s="75"/>
      <c r="AVK160" s="75"/>
      <c r="AVL160" s="75"/>
      <c r="AVM160" s="75"/>
      <c r="AVN160" s="75"/>
      <c r="AVO160" s="75"/>
      <c r="AVP160" s="75"/>
      <c r="AVQ160" s="75"/>
      <c r="AVR160" s="75"/>
      <c r="AVS160" s="75"/>
      <c r="AVT160" s="75"/>
      <c r="AVU160" s="75"/>
      <c r="AVV160" s="75"/>
      <c r="AVW160" s="75"/>
      <c r="AVX160" s="75"/>
      <c r="AVY160" s="75"/>
      <c r="AVZ160" s="75"/>
      <c r="AWA160" s="75"/>
      <c r="AWB160" s="75"/>
      <c r="AWC160" s="75"/>
      <c r="AWD160" s="75"/>
      <c r="AWE160" s="75"/>
      <c r="AWF160" s="75"/>
      <c r="AWG160" s="75"/>
      <c r="AWH160" s="75"/>
      <c r="AWI160" s="75"/>
      <c r="AWJ160" s="75"/>
      <c r="AWK160" s="75"/>
      <c r="AWL160" s="75"/>
      <c r="AWM160" s="75"/>
      <c r="AWN160" s="75"/>
      <c r="AWO160" s="75"/>
      <c r="AWP160" s="75"/>
      <c r="AWQ160" s="75"/>
      <c r="AWR160" s="75"/>
      <c r="AWS160" s="75"/>
      <c r="AWT160" s="75"/>
      <c r="AWU160" s="75"/>
      <c r="AWV160" s="75"/>
      <c r="AWW160" s="75"/>
      <c r="AWX160" s="75"/>
      <c r="AWY160" s="75"/>
      <c r="AWZ160" s="75"/>
      <c r="AXA160" s="75"/>
      <c r="AXB160" s="75"/>
      <c r="AXC160" s="75"/>
      <c r="AXD160" s="75"/>
      <c r="AXE160" s="75"/>
      <c r="AXF160" s="75"/>
      <c r="AXG160" s="75"/>
      <c r="AXH160" s="75"/>
      <c r="AXI160" s="75"/>
      <c r="AXJ160" s="75"/>
      <c r="AXK160" s="75"/>
      <c r="AXL160" s="75"/>
      <c r="AXM160" s="75"/>
      <c r="AXN160" s="75"/>
      <c r="AXO160" s="75"/>
      <c r="AXP160" s="75"/>
      <c r="AXQ160" s="75"/>
      <c r="AXR160" s="75"/>
      <c r="AXS160" s="75"/>
      <c r="AXT160" s="75"/>
      <c r="AXU160" s="75"/>
      <c r="AXV160" s="75"/>
      <c r="AXW160" s="75"/>
      <c r="AXX160" s="75"/>
      <c r="AXY160" s="75"/>
      <c r="AXZ160" s="75"/>
      <c r="AYA160" s="75"/>
      <c r="AYB160" s="75"/>
      <c r="AYC160" s="75"/>
      <c r="AYD160" s="75"/>
      <c r="AYE160" s="75"/>
      <c r="AYF160" s="75"/>
      <c r="AYG160" s="75"/>
      <c r="AYH160" s="75"/>
      <c r="AYI160" s="75"/>
      <c r="AYJ160" s="75"/>
      <c r="AYK160" s="75"/>
      <c r="AYL160" s="75"/>
      <c r="AYM160" s="75"/>
      <c r="AYN160" s="75"/>
      <c r="AYO160" s="75"/>
      <c r="AYP160" s="75"/>
      <c r="AYQ160" s="75"/>
      <c r="AYR160" s="75"/>
      <c r="AYS160" s="75"/>
      <c r="AYT160" s="75"/>
      <c r="AYU160" s="75"/>
      <c r="AYV160" s="75"/>
      <c r="AYW160" s="75"/>
      <c r="AYX160" s="75"/>
      <c r="AYY160" s="75"/>
      <c r="AYZ160" s="75"/>
      <c r="AZA160" s="75"/>
      <c r="AZB160" s="75"/>
      <c r="AZC160" s="75"/>
      <c r="AZD160" s="75"/>
      <c r="AZE160" s="75"/>
      <c r="AZF160" s="75"/>
      <c r="AZG160" s="75"/>
      <c r="AZH160" s="75"/>
      <c r="AZI160" s="75"/>
      <c r="AZJ160" s="75"/>
      <c r="AZK160" s="75"/>
      <c r="AZL160" s="75"/>
      <c r="AZM160" s="75"/>
      <c r="AZN160" s="75"/>
      <c r="AZO160" s="75"/>
      <c r="AZP160" s="75"/>
      <c r="AZQ160" s="75"/>
      <c r="AZR160" s="75"/>
      <c r="AZS160" s="75"/>
      <c r="AZT160" s="75"/>
      <c r="AZU160" s="75"/>
      <c r="AZV160" s="75"/>
      <c r="AZW160" s="75"/>
      <c r="AZX160" s="75"/>
      <c r="AZY160" s="75"/>
      <c r="AZZ160" s="75"/>
      <c r="BAA160" s="75"/>
      <c r="BAB160" s="75"/>
      <c r="BAC160" s="75"/>
      <c r="BAD160" s="75"/>
      <c r="BAE160" s="75"/>
      <c r="BAF160" s="75"/>
      <c r="BAG160" s="75"/>
      <c r="BAH160" s="75"/>
      <c r="BAI160" s="75"/>
      <c r="BAJ160" s="75"/>
      <c r="BAK160" s="75"/>
      <c r="BAL160" s="75"/>
      <c r="BAM160" s="75"/>
      <c r="BAN160" s="75"/>
      <c r="BAO160" s="75"/>
      <c r="BAP160" s="75"/>
      <c r="BAQ160" s="75"/>
      <c r="BAR160" s="75"/>
      <c r="BAS160" s="75"/>
      <c r="BAT160" s="75"/>
      <c r="BAU160" s="75"/>
      <c r="BAV160" s="75"/>
      <c r="BAW160" s="75"/>
      <c r="BAX160" s="75"/>
      <c r="BAY160" s="75"/>
      <c r="BAZ160" s="75"/>
      <c r="BBA160" s="75"/>
      <c r="BBB160" s="75"/>
      <c r="BBC160" s="75"/>
      <c r="BBD160" s="75"/>
      <c r="BBE160" s="75"/>
      <c r="BBF160" s="75"/>
      <c r="BBG160" s="75"/>
      <c r="BBH160" s="75"/>
      <c r="BBI160" s="75"/>
      <c r="BBJ160" s="75"/>
      <c r="BBK160" s="75"/>
      <c r="BBL160" s="75"/>
      <c r="BBM160" s="75"/>
      <c r="BBN160" s="75"/>
      <c r="BBO160" s="75"/>
      <c r="BBP160" s="75"/>
      <c r="BBQ160" s="75"/>
      <c r="BBR160" s="75"/>
      <c r="BBS160" s="75"/>
      <c r="BBT160" s="75"/>
      <c r="BBU160" s="75"/>
      <c r="BBV160" s="75"/>
      <c r="BBW160" s="75"/>
      <c r="BBX160" s="75"/>
      <c r="BBY160" s="75"/>
      <c r="BBZ160" s="75"/>
      <c r="BCA160" s="75"/>
      <c r="BCB160" s="75"/>
      <c r="BCC160" s="75"/>
      <c r="BCD160" s="75"/>
      <c r="BCE160" s="75"/>
      <c r="BCF160" s="75"/>
      <c r="BCG160" s="75"/>
      <c r="BCH160" s="75"/>
      <c r="BCI160" s="75"/>
      <c r="BCJ160" s="75"/>
      <c r="BCK160" s="75"/>
      <c r="BCL160" s="75"/>
      <c r="BCM160" s="75"/>
      <c r="BCN160" s="75"/>
      <c r="BCO160" s="75"/>
      <c r="BCP160" s="75"/>
      <c r="BCQ160" s="75"/>
      <c r="BCR160" s="75"/>
      <c r="BCS160" s="75"/>
      <c r="BCT160" s="75"/>
      <c r="BCU160" s="75"/>
      <c r="BCV160" s="75"/>
      <c r="BCW160" s="75"/>
      <c r="BCX160" s="75"/>
      <c r="BCY160" s="75"/>
      <c r="BCZ160" s="75"/>
      <c r="BDA160" s="75"/>
      <c r="BDB160" s="75"/>
      <c r="BDC160" s="75"/>
      <c r="BDD160" s="75"/>
      <c r="BDE160" s="75"/>
      <c r="BDF160" s="75"/>
      <c r="BDG160" s="75"/>
      <c r="BDH160" s="75"/>
      <c r="BDI160" s="75"/>
      <c r="BDJ160" s="75"/>
      <c r="BDK160" s="75"/>
      <c r="BDL160" s="75"/>
      <c r="BDM160" s="75"/>
      <c r="BDN160" s="75"/>
      <c r="BDO160" s="75"/>
      <c r="BDP160" s="75"/>
      <c r="BDQ160" s="75"/>
      <c r="BDR160" s="75"/>
      <c r="BDS160" s="75"/>
      <c r="BDT160" s="75"/>
      <c r="BDU160" s="75"/>
      <c r="BDV160" s="75"/>
      <c r="BDW160" s="75"/>
      <c r="BDX160" s="75"/>
      <c r="BDY160" s="75"/>
      <c r="BDZ160" s="75"/>
      <c r="BEA160" s="75"/>
      <c r="BEB160" s="75"/>
      <c r="BEC160" s="75"/>
      <c r="BED160" s="75"/>
      <c r="BEE160" s="75"/>
      <c r="BEF160" s="75"/>
      <c r="BEG160" s="75"/>
      <c r="BEH160" s="75"/>
      <c r="BEI160" s="75"/>
      <c r="BEJ160" s="75"/>
      <c r="BEK160" s="75"/>
      <c r="BEL160" s="75"/>
      <c r="BEM160" s="75"/>
      <c r="BEN160" s="75"/>
      <c r="BEO160" s="75"/>
      <c r="BEP160" s="75"/>
      <c r="BEQ160" s="75"/>
      <c r="BER160" s="75"/>
      <c r="BES160" s="75"/>
      <c r="BET160" s="75"/>
      <c r="BEU160" s="75"/>
      <c r="BEV160" s="75"/>
      <c r="BEW160" s="75"/>
      <c r="BEX160" s="75"/>
      <c r="BEY160" s="75"/>
      <c r="BEZ160" s="75"/>
      <c r="BFA160" s="75"/>
      <c r="BFB160" s="75"/>
      <c r="BFC160" s="75"/>
      <c r="BFD160" s="75"/>
      <c r="BFE160" s="75"/>
      <c r="BFF160" s="75"/>
      <c r="BFG160" s="75"/>
      <c r="BFH160" s="75"/>
      <c r="BFI160" s="75"/>
      <c r="BFJ160" s="75"/>
      <c r="BFK160" s="75"/>
      <c r="BFL160" s="75"/>
      <c r="BFM160" s="75"/>
      <c r="BFN160" s="75"/>
      <c r="BFO160" s="75"/>
      <c r="BFP160" s="75"/>
      <c r="BFQ160" s="75"/>
      <c r="BFR160" s="75"/>
      <c r="BFS160" s="75"/>
      <c r="BFT160" s="75"/>
      <c r="BFU160" s="75"/>
      <c r="BFV160" s="75"/>
      <c r="BFW160" s="75"/>
      <c r="BFX160" s="75"/>
      <c r="BFY160" s="75"/>
      <c r="BFZ160" s="75"/>
      <c r="BGA160" s="75"/>
      <c r="BGB160" s="75"/>
      <c r="BGC160" s="75"/>
      <c r="BGD160" s="75"/>
      <c r="BGE160" s="75"/>
      <c r="BGF160" s="75"/>
      <c r="BGG160" s="75"/>
      <c r="BGH160" s="75"/>
      <c r="BGI160" s="75"/>
      <c r="BGJ160" s="75"/>
      <c r="BGK160" s="75"/>
      <c r="BGL160" s="75"/>
      <c r="BGM160" s="75"/>
      <c r="BGN160" s="75"/>
      <c r="BGO160" s="75"/>
      <c r="BGP160" s="75"/>
      <c r="BGQ160" s="75"/>
      <c r="BGR160" s="75"/>
      <c r="BGS160" s="75"/>
      <c r="BGT160" s="75"/>
      <c r="BGU160" s="75"/>
      <c r="BGV160" s="75"/>
      <c r="BGW160" s="75"/>
      <c r="BGX160" s="75"/>
      <c r="BGY160" s="75"/>
      <c r="BGZ160" s="75"/>
      <c r="BHA160" s="75"/>
      <c r="BHB160" s="75"/>
      <c r="BHC160" s="75"/>
      <c r="BHD160" s="75"/>
      <c r="BHE160" s="75"/>
      <c r="BHF160" s="75"/>
      <c r="BHG160" s="75"/>
      <c r="BHH160" s="75"/>
      <c r="BHI160" s="75"/>
      <c r="BHJ160" s="75"/>
      <c r="BHK160" s="75"/>
      <c r="BHL160" s="75"/>
      <c r="BHM160" s="75"/>
      <c r="BHN160" s="75"/>
      <c r="BHO160" s="75"/>
      <c r="BHP160" s="75"/>
      <c r="BHQ160" s="75"/>
      <c r="BHR160" s="75"/>
      <c r="BHS160" s="75"/>
      <c r="BHT160" s="75"/>
      <c r="BHU160" s="75"/>
      <c r="BHV160" s="75"/>
      <c r="BHW160" s="75"/>
      <c r="BHX160" s="75"/>
      <c r="BHY160" s="75"/>
      <c r="BHZ160" s="75"/>
      <c r="BIA160" s="75"/>
      <c r="BIB160" s="75"/>
      <c r="BIC160" s="75"/>
      <c r="BID160" s="75"/>
      <c r="BIE160" s="75"/>
      <c r="BIF160" s="75"/>
      <c r="BIG160" s="75"/>
      <c r="BIH160" s="75"/>
      <c r="BII160" s="75"/>
      <c r="BIJ160" s="75"/>
      <c r="BIK160" s="75"/>
      <c r="BIL160" s="75"/>
      <c r="BIM160" s="75"/>
      <c r="BIN160" s="75"/>
      <c r="BIO160" s="75"/>
      <c r="BIP160" s="75"/>
      <c r="BIQ160" s="75"/>
      <c r="BIR160" s="75"/>
      <c r="BIS160" s="75"/>
      <c r="BIT160" s="75"/>
      <c r="BIU160" s="75"/>
      <c r="BIV160" s="75"/>
      <c r="BIW160" s="75"/>
      <c r="BIX160" s="75"/>
      <c r="BIY160" s="75"/>
      <c r="BIZ160" s="75"/>
      <c r="BJA160" s="75"/>
      <c r="BJB160" s="75"/>
      <c r="BJC160" s="75"/>
      <c r="BJD160" s="75"/>
      <c r="BJE160" s="75"/>
      <c r="BJF160" s="75"/>
      <c r="BJG160" s="75"/>
      <c r="BJH160" s="75"/>
      <c r="BJI160" s="75"/>
      <c r="BJJ160" s="75"/>
      <c r="BJK160" s="75"/>
      <c r="BJL160" s="75"/>
      <c r="BJM160" s="75"/>
      <c r="BJN160" s="75"/>
      <c r="BJO160" s="75"/>
      <c r="BJP160" s="75"/>
      <c r="BJQ160" s="75"/>
      <c r="BJR160" s="75"/>
      <c r="BJS160" s="75"/>
      <c r="BJT160" s="75"/>
      <c r="BJU160" s="75"/>
      <c r="BJV160" s="75"/>
      <c r="BJW160" s="75"/>
      <c r="BJX160" s="75"/>
      <c r="BJY160" s="75"/>
      <c r="BJZ160" s="75"/>
      <c r="BKA160" s="75"/>
      <c r="BKB160" s="75"/>
      <c r="BKC160" s="75"/>
      <c r="BKD160" s="75"/>
      <c r="BKE160" s="75"/>
      <c r="BKF160" s="75"/>
      <c r="BKG160" s="75"/>
      <c r="BKH160" s="75"/>
      <c r="BKI160" s="75"/>
      <c r="BKJ160" s="75"/>
      <c r="BKK160" s="75"/>
      <c r="BKL160" s="75"/>
      <c r="BKM160" s="75"/>
      <c r="BKN160" s="75"/>
      <c r="BKO160" s="75"/>
      <c r="BKP160" s="75"/>
      <c r="BKQ160" s="75"/>
      <c r="BKR160" s="75"/>
      <c r="BKS160" s="75"/>
      <c r="BKT160" s="75"/>
      <c r="BKU160" s="75"/>
      <c r="BKV160" s="75"/>
      <c r="BKW160" s="75"/>
      <c r="BKX160" s="75"/>
      <c r="BKY160" s="75"/>
      <c r="BKZ160" s="75"/>
      <c r="BLA160" s="75"/>
      <c r="BLB160" s="75"/>
      <c r="BLC160" s="75"/>
      <c r="BLD160" s="75"/>
      <c r="BLE160" s="75"/>
      <c r="BLF160" s="75"/>
      <c r="BLG160" s="75"/>
      <c r="BLH160" s="75"/>
      <c r="BLI160" s="75"/>
      <c r="BLJ160" s="75"/>
      <c r="BLK160" s="75"/>
      <c r="BLL160" s="75"/>
      <c r="BLM160" s="75"/>
      <c r="BLN160" s="75"/>
      <c r="BLO160" s="75"/>
      <c r="BLP160" s="75"/>
      <c r="BLQ160" s="75"/>
      <c r="BLR160" s="75"/>
      <c r="BLS160" s="75"/>
      <c r="BLT160" s="75"/>
      <c r="BLU160" s="75"/>
      <c r="BLV160" s="75"/>
      <c r="BLW160" s="75"/>
      <c r="BLX160" s="75"/>
      <c r="BLY160" s="75"/>
      <c r="BLZ160" s="75"/>
      <c r="BMA160" s="75"/>
      <c r="BMB160" s="75"/>
      <c r="BMC160" s="75"/>
      <c r="BMD160" s="75"/>
      <c r="BME160" s="75"/>
      <c r="BMF160" s="75"/>
      <c r="BMG160" s="75"/>
      <c r="BMH160" s="75"/>
      <c r="BMI160" s="75"/>
      <c r="BMJ160" s="75"/>
      <c r="BMK160" s="75"/>
      <c r="BML160" s="75"/>
      <c r="BMM160" s="75"/>
      <c r="BMN160" s="75"/>
      <c r="BMO160" s="75"/>
      <c r="BMP160" s="75"/>
      <c r="BMQ160" s="75"/>
      <c r="BMR160" s="75"/>
      <c r="BMS160" s="75"/>
      <c r="BMT160" s="75"/>
      <c r="BMU160" s="75"/>
      <c r="BMV160" s="75"/>
      <c r="BMW160" s="75"/>
      <c r="BMX160" s="75"/>
      <c r="BMY160" s="75"/>
      <c r="BMZ160" s="75"/>
      <c r="BNA160" s="75"/>
      <c r="BNB160" s="75"/>
      <c r="BNC160" s="75"/>
      <c r="BND160" s="75"/>
      <c r="BNE160" s="75"/>
      <c r="BNF160" s="75"/>
      <c r="BNG160" s="75"/>
      <c r="BNH160" s="75"/>
      <c r="BNI160" s="75"/>
      <c r="BNJ160" s="75"/>
      <c r="BNK160" s="75"/>
      <c r="BNL160" s="75"/>
      <c r="BNM160" s="75"/>
      <c r="BNN160" s="75"/>
      <c r="BNO160" s="75"/>
      <c r="BNP160" s="75"/>
      <c r="BNQ160" s="75"/>
      <c r="BNR160" s="75"/>
      <c r="BNS160" s="75"/>
      <c r="BNT160" s="75"/>
      <c r="BNU160" s="75"/>
      <c r="BNV160" s="75"/>
      <c r="BNW160" s="75"/>
      <c r="BNX160" s="75"/>
      <c r="BNY160" s="75"/>
      <c r="BNZ160" s="75"/>
      <c r="BOA160" s="75"/>
      <c r="BOB160" s="75"/>
      <c r="BOC160" s="75"/>
      <c r="BOD160" s="75"/>
      <c r="BOE160" s="75"/>
      <c r="BOF160" s="75"/>
      <c r="BOG160" s="75"/>
      <c r="BOH160" s="75"/>
      <c r="BOI160" s="75"/>
      <c r="BOJ160" s="75"/>
      <c r="BOK160" s="75"/>
      <c r="BOL160" s="75"/>
      <c r="BOM160" s="75"/>
      <c r="BON160" s="75"/>
      <c r="BOO160" s="75"/>
      <c r="BOP160" s="75"/>
      <c r="BOQ160" s="75"/>
      <c r="BOR160" s="75"/>
      <c r="BOS160" s="75"/>
      <c r="BOT160" s="75"/>
      <c r="BOU160" s="75"/>
      <c r="BOV160" s="75"/>
      <c r="BOW160" s="75"/>
      <c r="BOX160" s="75"/>
      <c r="BOY160" s="75"/>
      <c r="BOZ160" s="75"/>
      <c r="BPA160" s="75"/>
      <c r="BPB160" s="75"/>
      <c r="BPC160" s="75"/>
      <c r="BPD160" s="75"/>
      <c r="BPE160" s="75"/>
      <c r="BPF160" s="75"/>
      <c r="BPG160" s="75"/>
      <c r="BPH160" s="75"/>
      <c r="BPI160" s="75"/>
      <c r="BPJ160" s="75"/>
      <c r="BPK160" s="75"/>
      <c r="BPL160" s="75"/>
      <c r="BPM160" s="75"/>
      <c r="BPN160" s="75"/>
      <c r="BPO160" s="75"/>
      <c r="BPP160" s="75"/>
      <c r="BPQ160" s="75"/>
      <c r="BPR160" s="75"/>
      <c r="BPS160" s="75"/>
      <c r="BPT160" s="75"/>
      <c r="BPU160" s="75"/>
      <c r="BPV160" s="75"/>
      <c r="BPW160" s="75"/>
      <c r="BPX160" s="75"/>
      <c r="BPY160" s="75"/>
      <c r="BPZ160" s="75"/>
      <c r="BQA160" s="75"/>
      <c r="BQB160" s="75"/>
      <c r="BQC160" s="75"/>
      <c r="BQD160" s="75"/>
      <c r="BQE160" s="75"/>
      <c r="BQF160" s="75"/>
      <c r="BQG160" s="75"/>
      <c r="BQH160" s="75"/>
      <c r="BQI160" s="75"/>
      <c r="BQJ160" s="75"/>
      <c r="BQK160" s="75"/>
      <c r="BQL160" s="75"/>
      <c r="BQM160" s="75"/>
      <c r="BQN160" s="75"/>
      <c r="BQO160" s="75"/>
      <c r="BQP160" s="75"/>
      <c r="BQQ160" s="75"/>
      <c r="BQR160" s="75"/>
      <c r="BQS160" s="75"/>
      <c r="BQT160" s="75"/>
      <c r="BQU160" s="75"/>
      <c r="BQV160" s="75"/>
      <c r="BQW160" s="75"/>
      <c r="BQX160" s="75"/>
      <c r="BQY160" s="75"/>
      <c r="BQZ160" s="75"/>
      <c r="BRA160" s="75"/>
      <c r="BRB160" s="75"/>
      <c r="BRC160" s="75"/>
      <c r="BRD160" s="75"/>
      <c r="BRE160" s="75"/>
      <c r="BRF160" s="75"/>
      <c r="BRG160" s="75"/>
      <c r="BRH160" s="75"/>
      <c r="BRI160" s="75"/>
      <c r="BRJ160" s="75"/>
      <c r="BRK160" s="75"/>
      <c r="BRL160" s="75"/>
      <c r="BRM160" s="75"/>
      <c r="BRN160" s="75"/>
      <c r="BRO160" s="75"/>
      <c r="BRP160" s="75"/>
      <c r="BRQ160" s="75"/>
      <c r="BRR160" s="75"/>
      <c r="BRS160" s="75"/>
      <c r="BRT160" s="75"/>
      <c r="BRU160" s="75"/>
      <c r="BRV160" s="75"/>
      <c r="BRW160" s="75"/>
      <c r="BRX160" s="75"/>
      <c r="BRY160" s="75"/>
      <c r="BRZ160" s="75"/>
      <c r="BSA160" s="75"/>
      <c r="BSB160" s="75"/>
      <c r="BSC160" s="75"/>
      <c r="BSD160" s="75"/>
      <c r="BSE160" s="75"/>
      <c r="BSF160" s="75"/>
      <c r="BSG160" s="75"/>
      <c r="BSH160" s="75"/>
      <c r="BSI160" s="75"/>
      <c r="BSJ160" s="75"/>
      <c r="BSK160" s="75"/>
      <c r="BSL160" s="75"/>
      <c r="BSM160" s="75"/>
      <c r="BSN160" s="75"/>
      <c r="BSO160" s="75"/>
      <c r="BSP160" s="75"/>
      <c r="BSQ160" s="75"/>
      <c r="BSR160" s="75"/>
      <c r="BSS160" s="75"/>
      <c r="BST160" s="75"/>
      <c r="BSU160" s="75"/>
      <c r="BSV160" s="75"/>
      <c r="BSW160" s="75"/>
      <c r="BSX160" s="75"/>
      <c r="BSY160" s="75"/>
      <c r="BSZ160" s="75"/>
      <c r="BTA160" s="75"/>
      <c r="BTB160" s="75"/>
      <c r="BTC160" s="75"/>
      <c r="BTD160" s="75"/>
      <c r="BTE160" s="75"/>
      <c r="BTF160" s="75"/>
      <c r="BTG160" s="75"/>
      <c r="BTH160" s="75"/>
      <c r="BTI160" s="75"/>
      <c r="BTJ160" s="75"/>
      <c r="BTK160" s="75"/>
      <c r="BTL160" s="75"/>
      <c r="BTM160" s="75"/>
      <c r="BTN160" s="75"/>
      <c r="BTO160" s="75"/>
      <c r="BTP160" s="75"/>
      <c r="BTQ160" s="75"/>
      <c r="BTR160" s="75"/>
      <c r="BTS160" s="75"/>
      <c r="BTT160" s="75"/>
      <c r="BTU160" s="75"/>
      <c r="BTV160" s="75"/>
      <c r="BTW160" s="75"/>
      <c r="BTX160" s="75"/>
      <c r="BTY160" s="75"/>
      <c r="BTZ160" s="75"/>
      <c r="BUA160" s="75"/>
      <c r="BUB160" s="75"/>
      <c r="BUC160" s="75"/>
      <c r="BUD160" s="75"/>
      <c r="BUE160" s="75"/>
      <c r="BUF160" s="75"/>
      <c r="BUG160" s="75"/>
      <c r="BUH160" s="75"/>
      <c r="BUI160" s="75"/>
      <c r="BUJ160" s="75"/>
      <c r="BUK160" s="75"/>
      <c r="BUL160" s="75"/>
      <c r="BUM160" s="75"/>
      <c r="BUN160" s="75"/>
      <c r="BUO160" s="75"/>
      <c r="BUP160" s="75"/>
      <c r="BUQ160" s="75"/>
      <c r="BUR160" s="75"/>
      <c r="BUS160" s="75"/>
      <c r="BUT160" s="75"/>
      <c r="BUU160" s="75"/>
      <c r="BUV160" s="75"/>
      <c r="BUW160" s="75"/>
      <c r="BUX160" s="75"/>
      <c r="BUY160" s="75"/>
      <c r="BUZ160" s="75"/>
      <c r="BVA160" s="75"/>
      <c r="BVB160" s="75"/>
      <c r="BVC160" s="75"/>
      <c r="BVD160" s="75"/>
      <c r="BVE160" s="75"/>
      <c r="BVF160" s="75"/>
      <c r="BVG160" s="75"/>
      <c r="BVH160" s="75"/>
      <c r="BVI160" s="75"/>
      <c r="BVJ160" s="75"/>
      <c r="BVK160" s="75"/>
      <c r="BVL160" s="75"/>
      <c r="BVM160" s="75"/>
      <c r="BVN160" s="75"/>
      <c r="BVO160" s="75"/>
      <c r="BVP160" s="75"/>
      <c r="BVQ160" s="75"/>
      <c r="BVR160" s="75"/>
      <c r="BVS160" s="75"/>
      <c r="BVT160" s="75"/>
      <c r="BVU160" s="75"/>
      <c r="BVV160" s="75"/>
      <c r="BVW160" s="75"/>
      <c r="BVX160" s="75"/>
      <c r="BVY160" s="75"/>
      <c r="BVZ160" s="75"/>
      <c r="BWA160" s="75"/>
      <c r="BWB160" s="75"/>
      <c r="BWC160" s="75"/>
      <c r="BWD160" s="75"/>
      <c r="BWE160" s="75"/>
      <c r="BWF160" s="75"/>
      <c r="BWG160" s="75"/>
      <c r="BWH160" s="75"/>
      <c r="BWI160" s="75"/>
      <c r="BWJ160" s="75"/>
      <c r="BWK160" s="75"/>
      <c r="BWL160" s="75"/>
      <c r="BWM160" s="75"/>
      <c r="BWN160" s="75"/>
      <c r="BWO160" s="75"/>
      <c r="BWP160" s="75"/>
      <c r="BWQ160" s="75"/>
      <c r="BWR160" s="75"/>
      <c r="BWS160" s="75"/>
      <c r="BWT160" s="75"/>
      <c r="BWU160" s="75"/>
      <c r="BWV160" s="75"/>
      <c r="BWW160" s="75"/>
      <c r="BWX160" s="75"/>
      <c r="BWY160" s="75"/>
      <c r="BWZ160" s="75"/>
      <c r="BXA160" s="75"/>
      <c r="BXB160" s="75"/>
      <c r="BXC160" s="75"/>
      <c r="BXD160" s="75"/>
      <c r="BXE160" s="75"/>
      <c r="BXF160" s="75"/>
      <c r="BXG160" s="75"/>
      <c r="BXH160" s="75"/>
      <c r="BXI160" s="75"/>
      <c r="BXJ160" s="75"/>
      <c r="BXK160" s="75"/>
      <c r="BXL160" s="75"/>
      <c r="BXM160" s="75"/>
      <c r="BXN160" s="75"/>
      <c r="BXO160" s="75"/>
      <c r="BXP160" s="75"/>
      <c r="BXQ160" s="75"/>
      <c r="BXR160" s="75"/>
      <c r="BXS160" s="75"/>
      <c r="BXT160" s="75"/>
      <c r="BXU160" s="75"/>
      <c r="BXV160" s="75"/>
      <c r="BXW160" s="75"/>
      <c r="BXX160" s="75"/>
      <c r="BXY160" s="75"/>
      <c r="BXZ160" s="75"/>
      <c r="BYA160" s="75"/>
      <c r="BYB160" s="75"/>
      <c r="BYC160" s="75"/>
      <c r="BYD160" s="75"/>
      <c r="BYE160" s="75"/>
      <c r="BYF160" s="75"/>
      <c r="BYG160" s="75"/>
      <c r="BYH160" s="75"/>
      <c r="BYI160" s="75"/>
      <c r="BYJ160" s="75"/>
      <c r="BYK160" s="75"/>
      <c r="BYL160" s="75"/>
      <c r="BYM160" s="75"/>
      <c r="BYN160" s="75"/>
      <c r="BYO160" s="75"/>
      <c r="BYP160" s="75"/>
      <c r="BYQ160" s="75"/>
      <c r="BYR160" s="75"/>
      <c r="BYS160" s="75"/>
      <c r="BYT160" s="75"/>
      <c r="BYU160" s="75"/>
      <c r="BYV160" s="75"/>
      <c r="BYW160" s="75"/>
      <c r="BYX160" s="75"/>
      <c r="BYY160" s="75"/>
      <c r="BYZ160" s="75"/>
      <c r="BZA160" s="75"/>
      <c r="BZB160" s="75"/>
      <c r="BZC160" s="75"/>
      <c r="BZD160" s="75"/>
      <c r="BZE160" s="75"/>
      <c r="BZF160" s="75"/>
      <c r="BZG160" s="75"/>
      <c r="BZH160" s="75"/>
      <c r="BZI160" s="75"/>
      <c r="BZJ160" s="75"/>
      <c r="BZK160" s="75"/>
      <c r="BZL160" s="75"/>
      <c r="BZM160" s="75"/>
      <c r="BZN160" s="75"/>
      <c r="BZO160" s="75"/>
      <c r="BZP160" s="75"/>
      <c r="BZQ160" s="75"/>
      <c r="BZR160" s="75"/>
      <c r="BZS160" s="75"/>
      <c r="BZT160" s="75"/>
      <c r="BZU160" s="75"/>
      <c r="BZV160" s="75"/>
      <c r="BZW160" s="75"/>
      <c r="BZX160" s="75"/>
      <c r="BZY160" s="75"/>
      <c r="BZZ160" s="75"/>
      <c r="CAA160" s="75"/>
      <c r="CAB160" s="75"/>
      <c r="CAC160" s="75"/>
      <c r="CAD160" s="75"/>
      <c r="CAE160" s="75"/>
      <c r="CAF160" s="75"/>
      <c r="CAG160" s="75"/>
      <c r="CAH160" s="75"/>
      <c r="CAI160" s="75"/>
      <c r="CAJ160" s="75"/>
      <c r="CAK160" s="75"/>
      <c r="CAL160" s="75"/>
      <c r="CAM160" s="75"/>
      <c r="CAN160" s="75"/>
      <c r="CAO160" s="75"/>
      <c r="CAP160" s="75"/>
      <c r="CAQ160" s="75"/>
      <c r="CAR160" s="75"/>
      <c r="CAS160" s="75"/>
      <c r="CAT160" s="75"/>
      <c r="CAU160" s="75"/>
      <c r="CAV160" s="75"/>
      <c r="CAW160" s="75"/>
      <c r="CAX160" s="75"/>
      <c r="CAY160" s="75"/>
      <c r="CAZ160" s="75"/>
      <c r="CBA160" s="75"/>
      <c r="CBB160" s="75"/>
      <c r="CBC160" s="75"/>
      <c r="CBD160" s="75"/>
      <c r="CBE160" s="75"/>
      <c r="CBF160" s="75"/>
      <c r="CBG160" s="75"/>
      <c r="CBH160" s="75"/>
      <c r="CBI160" s="75"/>
      <c r="CBJ160" s="75"/>
      <c r="CBK160" s="75"/>
      <c r="CBL160" s="75"/>
      <c r="CBM160" s="75"/>
      <c r="CBN160" s="75"/>
      <c r="CBO160" s="75"/>
      <c r="CBP160" s="75"/>
      <c r="CBQ160" s="75"/>
      <c r="CBR160" s="75"/>
      <c r="CBS160" s="75"/>
      <c r="CBT160" s="75"/>
      <c r="CBU160" s="75"/>
      <c r="CBV160" s="75"/>
      <c r="CBW160" s="75"/>
      <c r="CBX160" s="75"/>
      <c r="CBY160" s="75"/>
      <c r="CBZ160" s="75"/>
      <c r="CCA160" s="75"/>
      <c r="CCB160" s="75"/>
      <c r="CCC160" s="75"/>
      <c r="CCD160" s="75"/>
      <c r="CCE160" s="75"/>
      <c r="CCF160" s="75"/>
      <c r="CCG160" s="75"/>
      <c r="CCH160" s="75"/>
      <c r="CCI160" s="75"/>
      <c r="CCJ160" s="75"/>
      <c r="CCK160" s="75"/>
      <c r="CCL160" s="75"/>
      <c r="CCM160" s="75"/>
      <c r="CCN160" s="75"/>
      <c r="CCO160" s="75"/>
      <c r="CCP160" s="75"/>
      <c r="CCQ160" s="75"/>
      <c r="CCR160" s="75"/>
      <c r="CCS160" s="75"/>
      <c r="CCT160" s="75"/>
      <c r="CCU160" s="75"/>
      <c r="CCV160" s="75"/>
      <c r="CCW160" s="75"/>
      <c r="CCX160" s="75"/>
      <c r="CCY160" s="75"/>
      <c r="CCZ160" s="75"/>
      <c r="CDA160" s="75"/>
      <c r="CDB160" s="75"/>
      <c r="CDC160" s="75"/>
      <c r="CDD160" s="75"/>
      <c r="CDE160" s="75"/>
      <c r="CDF160" s="75"/>
      <c r="CDG160" s="75"/>
      <c r="CDH160" s="75"/>
      <c r="CDI160" s="75"/>
      <c r="CDJ160" s="75"/>
      <c r="CDK160" s="75"/>
      <c r="CDL160" s="75"/>
      <c r="CDM160" s="75"/>
      <c r="CDN160" s="75"/>
      <c r="CDO160" s="75"/>
      <c r="CDP160" s="75"/>
      <c r="CDQ160" s="75"/>
      <c r="CDR160" s="75"/>
      <c r="CDS160" s="75"/>
      <c r="CDT160" s="75"/>
      <c r="CDU160" s="75"/>
      <c r="CDV160" s="75"/>
      <c r="CDW160" s="75"/>
      <c r="CDX160" s="75"/>
      <c r="CDY160" s="75"/>
      <c r="CDZ160" s="75"/>
      <c r="CEA160" s="75"/>
      <c r="CEB160" s="75"/>
      <c r="CEC160" s="75"/>
      <c r="CED160" s="75"/>
      <c r="CEE160" s="75"/>
      <c r="CEF160" s="75"/>
      <c r="CEG160" s="75"/>
      <c r="CEH160" s="75"/>
      <c r="CEI160" s="75"/>
      <c r="CEJ160" s="75"/>
      <c r="CEK160" s="75"/>
      <c r="CEL160" s="75"/>
      <c r="CEM160" s="75"/>
      <c r="CEN160" s="75"/>
      <c r="CEO160" s="75"/>
      <c r="CEP160" s="75"/>
      <c r="CEQ160" s="75"/>
      <c r="CER160" s="75"/>
      <c r="CES160" s="75"/>
      <c r="CET160" s="75"/>
      <c r="CEU160" s="75"/>
      <c r="CEV160" s="75"/>
      <c r="CEW160" s="75"/>
      <c r="CEX160" s="75"/>
      <c r="CEY160" s="75"/>
      <c r="CEZ160" s="75"/>
      <c r="CFA160" s="75"/>
      <c r="CFB160" s="75"/>
      <c r="CFC160" s="75"/>
      <c r="CFD160" s="75"/>
      <c r="CFE160" s="75"/>
      <c r="CFF160" s="75"/>
      <c r="CFG160" s="75"/>
      <c r="CFH160" s="75"/>
      <c r="CFI160" s="75"/>
      <c r="CFJ160" s="75"/>
      <c r="CFK160" s="75"/>
      <c r="CFL160" s="75"/>
      <c r="CFM160" s="75"/>
      <c r="CFN160" s="75"/>
      <c r="CFO160" s="75"/>
      <c r="CFP160" s="75"/>
      <c r="CFQ160" s="75"/>
      <c r="CFR160" s="75"/>
      <c r="CFS160" s="75"/>
      <c r="CFT160" s="75"/>
      <c r="CFU160" s="75"/>
      <c r="CFV160" s="75"/>
      <c r="CFW160" s="75"/>
      <c r="CFX160" s="75"/>
      <c r="CFY160" s="75"/>
      <c r="CFZ160" s="75"/>
      <c r="CGA160" s="75"/>
      <c r="CGB160" s="75"/>
      <c r="CGC160" s="75"/>
      <c r="CGD160" s="75"/>
      <c r="CGE160" s="75"/>
      <c r="CGF160" s="75"/>
      <c r="CGG160" s="75"/>
      <c r="CGH160" s="75"/>
      <c r="CGI160" s="75"/>
      <c r="CGJ160" s="75"/>
      <c r="CGK160" s="75"/>
      <c r="CGL160" s="75"/>
      <c r="CGM160" s="75"/>
      <c r="CGN160" s="75"/>
      <c r="CGO160" s="75"/>
      <c r="CGP160" s="75"/>
      <c r="CGQ160" s="75"/>
      <c r="CGR160" s="75"/>
      <c r="CGS160" s="75"/>
      <c r="CGT160" s="75"/>
      <c r="CGU160" s="75"/>
      <c r="CGV160" s="75"/>
      <c r="CGW160" s="75"/>
      <c r="CGX160" s="75"/>
      <c r="CGY160" s="75"/>
      <c r="CGZ160" s="75"/>
      <c r="CHA160" s="75"/>
      <c r="CHB160" s="75"/>
      <c r="CHC160" s="75"/>
      <c r="CHD160" s="75"/>
      <c r="CHE160" s="75"/>
      <c r="CHF160" s="75"/>
      <c r="CHG160" s="75"/>
      <c r="CHH160" s="75"/>
      <c r="CHI160" s="75"/>
      <c r="CHJ160" s="75"/>
      <c r="CHK160" s="75"/>
      <c r="CHL160" s="75"/>
      <c r="CHM160" s="75"/>
      <c r="CHN160" s="75"/>
      <c r="CHO160" s="75"/>
      <c r="CHP160" s="75"/>
      <c r="CHQ160" s="75"/>
      <c r="CHR160" s="75"/>
      <c r="CHS160" s="75"/>
      <c r="CHT160" s="75"/>
      <c r="CHU160" s="75"/>
      <c r="CHV160" s="75"/>
      <c r="CHW160" s="75"/>
      <c r="CHX160" s="75"/>
      <c r="CHY160" s="75"/>
      <c r="CHZ160" s="75"/>
      <c r="CIA160" s="75"/>
      <c r="CIB160" s="75"/>
      <c r="CIC160" s="75"/>
      <c r="CID160" s="75"/>
      <c r="CIE160" s="75"/>
      <c r="CIF160" s="75"/>
      <c r="CIG160" s="75"/>
      <c r="CIH160" s="75"/>
      <c r="CII160" s="75"/>
      <c r="CIJ160" s="75"/>
      <c r="CIK160" s="75"/>
      <c r="CIL160" s="75"/>
      <c r="CIM160" s="75"/>
      <c r="CIN160" s="75"/>
      <c r="CIO160" s="75"/>
      <c r="CIP160" s="75"/>
      <c r="CIQ160" s="75"/>
      <c r="CIR160" s="75"/>
      <c r="CIS160" s="75"/>
      <c r="CIT160" s="75"/>
      <c r="CIU160" s="75"/>
      <c r="CIV160" s="75"/>
      <c r="CIW160" s="75"/>
      <c r="CIX160" s="75"/>
      <c r="CIY160" s="75"/>
      <c r="CIZ160" s="75"/>
      <c r="CJA160" s="75"/>
      <c r="CJB160" s="75"/>
      <c r="CJC160" s="75"/>
      <c r="CJD160" s="75"/>
      <c r="CJE160" s="75"/>
      <c r="CJF160" s="75"/>
      <c r="CJG160" s="75"/>
      <c r="CJH160" s="75"/>
      <c r="CJI160" s="75"/>
      <c r="CJJ160" s="75"/>
      <c r="CJK160" s="75"/>
      <c r="CJL160" s="75"/>
      <c r="CJM160" s="75"/>
      <c r="CJN160" s="75"/>
      <c r="CJO160" s="75"/>
      <c r="CJP160" s="75"/>
      <c r="CJQ160" s="75"/>
      <c r="CJR160" s="75"/>
      <c r="CJS160" s="75"/>
      <c r="CJT160" s="75"/>
      <c r="CJU160" s="75"/>
      <c r="CJV160" s="75"/>
      <c r="CJW160" s="75"/>
      <c r="CJX160" s="75"/>
      <c r="CJY160" s="75"/>
      <c r="CJZ160" s="75"/>
      <c r="CKA160" s="75"/>
      <c r="CKB160" s="75"/>
      <c r="CKC160" s="75"/>
      <c r="CKD160" s="75"/>
      <c r="CKE160" s="75"/>
      <c r="CKF160" s="75"/>
      <c r="CKG160" s="75"/>
      <c r="CKH160" s="75"/>
      <c r="CKI160" s="75"/>
      <c r="CKJ160" s="75"/>
      <c r="CKK160" s="75"/>
      <c r="CKL160" s="75"/>
      <c r="CKM160" s="75"/>
      <c r="CKN160" s="75"/>
      <c r="CKO160" s="75"/>
      <c r="CKP160" s="75"/>
      <c r="CKQ160" s="75"/>
      <c r="CKR160" s="75"/>
      <c r="CKS160" s="75"/>
      <c r="CKT160" s="75"/>
      <c r="CKU160" s="75"/>
      <c r="CKV160" s="75"/>
      <c r="CKW160" s="75"/>
      <c r="CKX160" s="75"/>
      <c r="CKY160" s="75"/>
      <c r="CKZ160" s="75"/>
      <c r="CLA160" s="75"/>
      <c r="CLB160" s="75"/>
      <c r="CLC160" s="75"/>
      <c r="CLD160" s="75"/>
      <c r="CLE160" s="75"/>
      <c r="CLF160" s="75"/>
      <c r="CLG160" s="75"/>
      <c r="CLH160" s="75"/>
      <c r="CLI160" s="75"/>
      <c r="CLJ160" s="75"/>
      <c r="CLK160" s="75"/>
      <c r="CLL160" s="75"/>
      <c r="CLM160" s="75"/>
      <c r="CLN160" s="75"/>
      <c r="CLO160" s="75"/>
      <c r="CLP160" s="75"/>
      <c r="CLQ160" s="75"/>
      <c r="CLR160" s="75"/>
      <c r="CLS160" s="75"/>
      <c r="CLT160" s="75"/>
      <c r="CLU160" s="75"/>
      <c r="CLV160" s="75"/>
      <c r="CLW160" s="75"/>
      <c r="CLX160" s="75"/>
      <c r="CLY160" s="75"/>
      <c r="CLZ160" s="75"/>
      <c r="CMA160" s="75"/>
      <c r="CMB160" s="75"/>
      <c r="CMC160" s="75"/>
      <c r="CMD160" s="75"/>
      <c r="CME160" s="75"/>
      <c r="CMF160" s="75"/>
      <c r="CMG160" s="75"/>
      <c r="CMH160" s="75"/>
      <c r="CMI160" s="75"/>
      <c r="CMJ160" s="75"/>
      <c r="CMK160" s="75"/>
      <c r="CML160" s="75"/>
      <c r="CMM160" s="75"/>
      <c r="CMN160" s="75"/>
      <c r="CMO160" s="75"/>
      <c r="CMP160" s="75"/>
      <c r="CMQ160" s="75"/>
      <c r="CMR160" s="75"/>
      <c r="CMS160" s="75"/>
      <c r="CMT160" s="75"/>
      <c r="CMU160" s="75"/>
      <c r="CMV160" s="75"/>
      <c r="CMW160" s="75"/>
      <c r="CMX160" s="75"/>
      <c r="CMY160" s="75"/>
      <c r="CMZ160" s="75"/>
      <c r="CNA160" s="75"/>
      <c r="CNB160" s="75"/>
      <c r="CNC160" s="75"/>
      <c r="CND160" s="75"/>
      <c r="CNE160" s="75"/>
      <c r="CNF160" s="75"/>
      <c r="CNG160" s="75"/>
      <c r="CNH160" s="75"/>
      <c r="CNI160" s="75"/>
      <c r="CNJ160" s="75"/>
      <c r="CNK160" s="75"/>
      <c r="CNL160" s="75"/>
      <c r="CNM160" s="75"/>
      <c r="CNN160" s="75"/>
      <c r="CNO160" s="75"/>
      <c r="CNP160" s="75"/>
      <c r="CNQ160" s="75"/>
      <c r="CNR160" s="75"/>
      <c r="CNS160" s="75"/>
      <c r="CNT160" s="75"/>
      <c r="CNU160" s="75"/>
      <c r="CNV160" s="75"/>
      <c r="CNW160" s="75"/>
      <c r="CNX160" s="75"/>
      <c r="CNY160" s="75"/>
      <c r="CNZ160" s="75"/>
      <c r="COA160" s="75"/>
      <c r="COB160" s="75"/>
      <c r="COC160" s="75"/>
      <c r="COD160" s="75"/>
      <c r="COE160" s="75"/>
      <c r="COF160" s="75"/>
      <c r="COG160" s="75"/>
      <c r="COH160" s="75"/>
      <c r="COI160" s="75"/>
      <c r="COJ160" s="75"/>
      <c r="COK160" s="75"/>
      <c r="COL160" s="75"/>
      <c r="COM160" s="75"/>
      <c r="CON160" s="75"/>
      <c r="COO160" s="75"/>
      <c r="COP160" s="75"/>
      <c r="COQ160" s="75"/>
      <c r="COR160" s="75"/>
      <c r="COS160" s="75"/>
      <c r="COT160" s="75"/>
      <c r="COU160" s="75"/>
      <c r="COV160" s="75"/>
      <c r="COW160" s="75"/>
      <c r="COX160" s="75"/>
      <c r="COY160" s="75"/>
      <c r="COZ160" s="75"/>
      <c r="CPA160" s="75"/>
      <c r="CPB160" s="75"/>
      <c r="CPC160" s="75"/>
      <c r="CPD160" s="75"/>
      <c r="CPE160" s="75"/>
      <c r="CPF160" s="75"/>
      <c r="CPG160" s="75"/>
      <c r="CPH160" s="75"/>
      <c r="CPI160" s="75"/>
      <c r="CPJ160" s="75"/>
      <c r="CPK160" s="75"/>
      <c r="CPL160" s="75"/>
      <c r="CPM160" s="75"/>
      <c r="CPN160" s="75"/>
      <c r="CPO160" s="75"/>
      <c r="CPP160" s="75"/>
      <c r="CPQ160" s="75"/>
      <c r="CPR160" s="75"/>
      <c r="CPS160" s="75"/>
      <c r="CPT160" s="75"/>
      <c r="CPU160" s="75"/>
      <c r="CPV160" s="75"/>
      <c r="CPW160" s="75"/>
      <c r="CPX160" s="75"/>
      <c r="CPY160" s="75"/>
      <c r="CPZ160" s="75"/>
      <c r="CQA160" s="75"/>
      <c r="CQB160" s="75"/>
      <c r="CQC160" s="75"/>
      <c r="CQD160" s="75"/>
      <c r="CQE160" s="75"/>
      <c r="CQF160" s="75"/>
      <c r="CQG160" s="75"/>
      <c r="CQH160" s="75"/>
      <c r="CQI160" s="75"/>
      <c r="CQJ160" s="75"/>
      <c r="CQK160" s="75"/>
      <c r="CQL160" s="75"/>
      <c r="CQM160" s="75"/>
      <c r="CQN160" s="75"/>
      <c r="CQO160" s="75"/>
      <c r="CQP160" s="75"/>
      <c r="CQQ160" s="75"/>
      <c r="CQR160" s="75"/>
      <c r="CQS160" s="75"/>
      <c r="CQT160" s="75"/>
      <c r="CQU160" s="75"/>
      <c r="CQV160" s="75"/>
      <c r="CQW160" s="75"/>
      <c r="CQX160" s="75"/>
      <c r="CQY160" s="75"/>
      <c r="CQZ160" s="75"/>
      <c r="CRA160" s="75"/>
      <c r="CRB160" s="75"/>
      <c r="CRC160" s="75"/>
      <c r="CRD160" s="75"/>
      <c r="CRE160" s="75"/>
      <c r="CRF160" s="75"/>
      <c r="CRG160" s="75"/>
      <c r="CRH160" s="75"/>
      <c r="CRI160" s="75"/>
      <c r="CRJ160" s="75"/>
      <c r="CRK160" s="75"/>
      <c r="CRL160" s="75"/>
      <c r="CRM160" s="75"/>
      <c r="CRN160" s="75"/>
      <c r="CRO160" s="75"/>
      <c r="CRP160" s="75"/>
      <c r="CRQ160" s="75"/>
      <c r="CRR160" s="75"/>
      <c r="CRS160" s="75"/>
      <c r="CRT160" s="75"/>
      <c r="CRU160" s="75"/>
      <c r="CRV160" s="75"/>
      <c r="CRW160" s="75"/>
      <c r="CRX160" s="75"/>
      <c r="CRY160" s="75"/>
      <c r="CRZ160" s="75"/>
      <c r="CSA160" s="75"/>
      <c r="CSB160" s="75"/>
      <c r="CSC160" s="75"/>
      <c r="CSD160" s="75"/>
      <c r="CSE160" s="75"/>
      <c r="CSF160" s="75"/>
      <c r="CSG160" s="75"/>
      <c r="CSH160" s="75"/>
      <c r="CSI160" s="75"/>
      <c r="CSJ160" s="75"/>
      <c r="CSK160" s="75"/>
      <c r="CSL160" s="75"/>
      <c r="CSM160" s="75"/>
      <c r="CSN160" s="75"/>
      <c r="CSO160" s="75"/>
      <c r="CSP160" s="75"/>
      <c r="CSQ160" s="75"/>
      <c r="CSR160" s="75"/>
      <c r="CSS160" s="75"/>
      <c r="CST160" s="75"/>
      <c r="CSU160" s="75"/>
      <c r="CSV160" s="75"/>
      <c r="CSW160" s="75"/>
      <c r="CSX160" s="75"/>
      <c r="CSY160" s="75"/>
      <c r="CSZ160" s="75"/>
      <c r="CTA160" s="75"/>
      <c r="CTB160" s="75"/>
      <c r="CTC160" s="75"/>
      <c r="CTD160" s="75"/>
      <c r="CTE160" s="75"/>
      <c r="CTF160" s="75"/>
      <c r="CTG160" s="75"/>
      <c r="CTH160" s="75"/>
      <c r="CTI160" s="75"/>
      <c r="CTJ160" s="75"/>
      <c r="CTK160" s="75"/>
      <c r="CTL160" s="75"/>
      <c r="CTM160" s="75"/>
      <c r="CTN160" s="75"/>
      <c r="CTO160" s="75"/>
      <c r="CTP160" s="75"/>
      <c r="CTQ160" s="75"/>
      <c r="CTR160" s="75"/>
      <c r="CTS160" s="75"/>
      <c r="CTT160" s="75"/>
      <c r="CTU160" s="75"/>
      <c r="CTV160" s="75"/>
      <c r="CTW160" s="75"/>
      <c r="CTX160" s="75"/>
      <c r="CTY160" s="75"/>
      <c r="CTZ160" s="75"/>
      <c r="CUA160" s="75"/>
      <c r="CUB160" s="75"/>
      <c r="CUC160" s="75"/>
      <c r="CUD160" s="75"/>
      <c r="CUE160" s="75"/>
      <c r="CUF160" s="75"/>
      <c r="CUG160" s="75"/>
      <c r="CUH160" s="75"/>
      <c r="CUI160" s="75"/>
      <c r="CUJ160" s="75"/>
      <c r="CUK160" s="75"/>
      <c r="CUL160" s="75"/>
      <c r="CUM160" s="75"/>
      <c r="CUN160" s="75"/>
      <c r="CUO160" s="75"/>
      <c r="CUP160" s="75"/>
      <c r="CUQ160" s="75"/>
      <c r="CUR160" s="75"/>
      <c r="CUS160" s="75"/>
      <c r="CUT160" s="75"/>
      <c r="CUU160" s="75"/>
      <c r="CUV160" s="75"/>
      <c r="CUW160" s="75"/>
      <c r="CUX160" s="75"/>
      <c r="CUY160" s="75"/>
      <c r="CUZ160" s="75"/>
      <c r="CVA160" s="75"/>
      <c r="CVB160" s="75"/>
      <c r="CVC160" s="75"/>
      <c r="CVD160" s="75"/>
      <c r="CVE160" s="75"/>
      <c r="CVF160" s="75"/>
      <c r="CVG160" s="75"/>
      <c r="CVH160" s="75"/>
      <c r="CVI160" s="75"/>
      <c r="CVJ160" s="75"/>
      <c r="CVK160" s="75"/>
      <c r="CVL160" s="75"/>
      <c r="CVM160" s="75"/>
      <c r="CVN160" s="75"/>
      <c r="CVO160" s="75"/>
      <c r="CVP160" s="75"/>
      <c r="CVQ160" s="75"/>
      <c r="CVR160" s="75"/>
      <c r="CVS160" s="75"/>
      <c r="CVT160" s="75"/>
      <c r="CVU160" s="75"/>
      <c r="CVV160" s="75"/>
      <c r="CVW160" s="75"/>
      <c r="CVX160" s="75"/>
      <c r="CVY160" s="75"/>
      <c r="CVZ160" s="75"/>
      <c r="CWA160" s="75"/>
      <c r="CWB160" s="75"/>
      <c r="CWC160" s="75"/>
      <c r="CWD160" s="75"/>
      <c r="CWE160" s="75"/>
      <c r="CWF160" s="75"/>
      <c r="CWG160" s="75"/>
      <c r="CWH160" s="75"/>
      <c r="CWI160" s="75"/>
      <c r="CWJ160" s="75"/>
      <c r="CWK160" s="75"/>
      <c r="CWL160" s="75"/>
      <c r="CWM160" s="75"/>
      <c r="CWN160" s="75"/>
      <c r="CWO160" s="75"/>
      <c r="CWP160" s="75"/>
      <c r="CWQ160" s="75"/>
      <c r="CWR160" s="75"/>
      <c r="CWS160" s="75"/>
      <c r="CWT160" s="75"/>
      <c r="CWU160" s="75"/>
      <c r="CWV160" s="75"/>
      <c r="CWW160" s="75"/>
      <c r="CWX160" s="75"/>
      <c r="CWY160" s="75"/>
      <c r="CWZ160" s="75"/>
      <c r="CXA160" s="75"/>
      <c r="CXB160" s="75"/>
      <c r="CXC160" s="75"/>
      <c r="CXD160" s="75"/>
      <c r="CXE160" s="75"/>
      <c r="CXF160" s="75"/>
      <c r="CXG160" s="75"/>
      <c r="CXH160" s="75"/>
      <c r="CXI160" s="75"/>
      <c r="CXJ160" s="75"/>
      <c r="CXK160" s="75"/>
      <c r="CXL160" s="75"/>
      <c r="CXM160" s="75"/>
      <c r="CXN160" s="75"/>
      <c r="CXO160" s="75"/>
      <c r="CXP160" s="75"/>
      <c r="CXQ160" s="75"/>
      <c r="CXR160" s="75"/>
      <c r="CXS160" s="75"/>
      <c r="CXT160" s="75"/>
      <c r="CXU160" s="75"/>
      <c r="CXV160" s="75"/>
      <c r="CXW160" s="75"/>
      <c r="CXX160" s="75"/>
      <c r="CXY160" s="75"/>
      <c r="CXZ160" s="75"/>
      <c r="CYA160" s="75"/>
      <c r="CYB160" s="75"/>
      <c r="CYC160" s="75"/>
      <c r="CYD160" s="75"/>
      <c r="CYE160" s="75"/>
      <c r="CYF160" s="75"/>
      <c r="CYG160" s="75"/>
      <c r="CYH160" s="75"/>
      <c r="CYI160" s="75"/>
      <c r="CYJ160" s="75"/>
      <c r="CYK160" s="75"/>
      <c r="CYL160" s="75"/>
      <c r="CYM160" s="75"/>
      <c r="CYN160" s="75"/>
      <c r="CYO160" s="75"/>
      <c r="CYP160" s="75"/>
      <c r="CYQ160" s="75"/>
      <c r="CYR160" s="75"/>
      <c r="CYS160" s="75"/>
      <c r="CYT160" s="75"/>
      <c r="CYU160" s="75"/>
      <c r="CYV160" s="75"/>
      <c r="CYW160" s="75"/>
      <c r="CYX160" s="75"/>
      <c r="CYY160" s="75"/>
      <c r="CYZ160" s="75"/>
      <c r="CZA160" s="75"/>
      <c r="CZB160" s="75"/>
      <c r="CZC160" s="75"/>
      <c r="CZD160" s="75"/>
      <c r="CZE160" s="75"/>
      <c r="CZF160" s="75"/>
      <c r="CZG160" s="75"/>
      <c r="CZH160" s="75"/>
      <c r="CZI160" s="75"/>
      <c r="CZJ160" s="75"/>
      <c r="CZK160" s="75"/>
      <c r="CZL160" s="75"/>
      <c r="CZM160" s="75"/>
      <c r="CZN160" s="75"/>
      <c r="CZO160" s="75"/>
      <c r="CZP160" s="75"/>
      <c r="CZQ160" s="75"/>
      <c r="CZR160" s="75"/>
      <c r="CZS160" s="75"/>
      <c r="CZT160" s="75"/>
      <c r="CZU160" s="75"/>
      <c r="CZV160" s="75"/>
      <c r="CZW160" s="75"/>
      <c r="CZX160" s="75"/>
      <c r="CZY160" s="75"/>
      <c r="CZZ160" s="75"/>
      <c r="DAA160" s="75"/>
      <c r="DAB160" s="75"/>
      <c r="DAC160" s="75"/>
      <c r="DAD160" s="75"/>
      <c r="DAE160" s="75"/>
      <c r="DAF160" s="75"/>
      <c r="DAG160" s="75"/>
      <c r="DAH160" s="75"/>
      <c r="DAI160" s="75"/>
      <c r="DAJ160" s="75"/>
      <c r="DAK160" s="75"/>
      <c r="DAL160" s="75"/>
      <c r="DAM160" s="75"/>
      <c r="DAN160" s="75"/>
      <c r="DAO160" s="75"/>
      <c r="DAP160" s="75"/>
      <c r="DAQ160" s="75"/>
      <c r="DAR160" s="75"/>
      <c r="DAS160" s="75"/>
      <c r="DAT160" s="75"/>
      <c r="DAU160" s="75"/>
      <c r="DAV160" s="75"/>
      <c r="DAW160" s="75"/>
      <c r="DAX160" s="75"/>
      <c r="DAY160" s="75"/>
      <c r="DAZ160" s="75"/>
      <c r="DBA160" s="75"/>
      <c r="DBB160" s="75"/>
      <c r="DBC160" s="75"/>
      <c r="DBD160" s="75"/>
      <c r="DBE160" s="75"/>
      <c r="DBF160" s="75"/>
      <c r="DBG160" s="75"/>
      <c r="DBH160" s="75"/>
      <c r="DBI160" s="75"/>
      <c r="DBJ160" s="75"/>
      <c r="DBK160" s="75"/>
      <c r="DBL160" s="75"/>
      <c r="DBM160" s="75"/>
      <c r="DBN160" s="75"/>
      <c r="DBO160" s="75"/>
      <c r="DBP160" s="75"/>
      <c r="DBQ160" s="75"/>
      <c r="DBR160" s="75"/>
      <c r="DBS160" s="75"/>
      <c r="DBT160" s="75"/>
      <c r="DBU160" s="75"/>
      <c r="DBV160" s="75"/>
      <c r="DBW160" s="75"/>
      <c r="DBX160" s="75"/>
      <c r="DBY160" s="75"/>
      <c r="DBZ160" s="75"/>
      <c r="DCA160" s="75"/>
      <c r="DCB160" s="75"/>
      <c r="DCC160" s="75"/>
      <c r="DCD160" s="75"/>
      <c r="DCE160" s="75"/>
      <c r="DCF160" s="75"/>
      <c r="DCG160" s="75"/>
      <c r="DCH160" s="75"/>
      <c r="DCI160" s="75"/>
      <c r="DCJ160" s="75"/>
      <c r="DCK160" s="75"/>
      <c r="DCL160" s="75"/>
      <c r="DCM160" s="75"/>
      <c r="DCN160" s="75"/>
      <c r="DCO160" s="75"/>
      <c r="DCP160" s="75"/>
      <c r="DCQ160" s="75"/>
      <c r="DCR160" s="75"/>
      <c r="DCS160" s="75"/>
      <c r="DCT160" s="75"/>
      <c r="DCU160" s="75"/>
      <c r="DCV160" s="75"/>
      <c r="DCW160" s="75"/>
      <c r="DCX160" s="75"/>
      <c r="DCY160" s="75"/>
      <c r="DCZ160" s="75"/>
      <c r="DDA160" s="75"/>
      <c r="DDB160" s="75"/>
      <c r="DDC160" s="75"/>
      <c r="DDD160" s="75"/>
      <c r="DDE160" s="75"/>
      <c r="DDF160" s="75"/>
      <c r="DDG160" s="75"/>
      <c r="DDH160" s="75"/>
      <c r="DDI160" s="75"/>
      <c r="DDJ160" s="75"/>
      <c r="DDK160" s="75"/>
      <c r="DDL160" s="75"/>
      <c r="DDM160" s="75"/>
      <c r="DDN160" s="75"/>
      <c r="DDO160" s="75"/>
      <c r="DDP160" s="75"/>
      <c r="DDQ160" s="75"/>
      <c r="DDR160" s="75"/>
      <c r="DDS160" s="75"/>
      <c r="DDT160" s="75"/>
      <c r="DDU160" s="75"/>
      <c r="DDV160" s="75"/>
      <c r="DDW160" s="75"/>
      <c r="DDX160" s="75"/>
      <c r="DDY160" s="75"/>
      <c r="DDZ160" s="75"/>
      <c r="DEA160" s="75"/>
      <c r="DEB160" s="75"/>
      <c r="DEC160" s="75"/>
      <c r="DED160" s="75"/>
      <c r="DEE160" s="75"/>
      <c r="DEF160" s="75"/>
      <c r="DEG160" s="75"/>
      <c r="DEH160" s="75"/>
      <c r="DEI160" s="75"/>
      <c r="DEJ160" s="75"/>
      <c r="DEK160" s="75"/>
      <c r="DEL160" s="75"/>
      <c r="DEM160" s="75"/>
      <c r="DEN160" s="75"/>
      <c r="DEO160" s="75"/>
      <c r="DEP160" s="75"/>
      <c r="DEQ160" s="75"/>
      <c r="DER160" s="75"/>
      <c r="DES160" s="75"/>
      <c r="DET160" s="75"/>
      <c r="DEU160" s="75"/>
      <c r="DEV160" s="75"/>
      <c r="DEW160" s="75"/>
      <c r="DEX160" s="75"/>
      <c r="DEY160" s="75"/>
      <c r="DEZ160" s="75"/>
      <c r="DFA160" s="75"/>
      <c r="DFB160" s="75"/>
      <c r="DFC160" s="75"/>
      <c r="DFD160" s="75"/>
      <c r="DFE160" s="75"/>
      <c r="DFF160" s="75"/>
      <c r="DFG160" s="75"/>
      <c r="DFH160" s="75"/>
      <c r="DFI160" s="75"/>
      <c r="DFJ160" s="75"/>
      <c r="DFK160" s="75"/>
      <c r="DFL160" s="75"/>
      <c r="DFM160" s="75"/>
      <c r="DFN160" s="75"/>
      <c r="DFO160" s="75"/>
      <c r="DFP160" s="75"/>
      <c r="DFQ160" s="75"/>
      <c r="DFR160" s="75"/>
      <c r="DFS160" s="75"/>
      <c r="DFT160" s="75"/>
      <c r="DFU160" s="75"/>
      <c r="DFV160" s="75"/>
      <c r="DFW160" s="75"/>
      <c r="DFX160" s="75"/>
      <c r="DFY160" s="75"/>
      <c r="DFZ160" s="75"/>
      <c r="DGA160" s="75"/>
      <c r="DGB160" s="75"/>
      <c r="DGC160" s="75"/>
      <c r="DGD160" s="75"/>
      <c r="DGE160" s="75"/>
      <c r="DGF160" s="75"/>
      <c r="DGG160" s="75"/>
      <c r="DGH160" s="75"/>
      <c r="DGI160" s="75"/>
      <c r="DGJ160" s="75"/>
      <c r="DGK160" s="75"/>
      <c r="DGL160" s="75"/>
      <c r="DGM160" s="75"/>
      <c r="DGN160" s="75"/>
      <c r="DGO160" s="75"/>
      <c r="DGP160" s="75"/>
      <c r="DGQ160" s="75"/>
      <c r="DGR160" s="75"/>
      <c r="DGS160" s="75"/>
      <c r="DGT160" s="75"/>
      <c r="DGU160" s="75"/>
      <c r="DGV160" s="75"/>
      <c r="DGW160" s="75"/>
      <c r="DGX160" s="75"/>
      <c r="DGY160" s="75"/>
      <c r="DGZ160" s="75"/>
      <c r="DHA160" s="75"/>
      <c r="DHB160" s="75"/>
      <c r="DHC160" s="75"/>
      <c r="DHD160" s="75"/>
      <c r="DHE160" s="75"/>
      <c r="DHF160" s="75"/>
      <c r="DHG160" s="75"/>
      <c r="DHH160" s="75"/>
      <c r="DHI160" s="75"/>
      <c r="DHJ160" s="75"/>
      <c r="DHK160" s="75"/>
      <c r="DHL160" s="75"/>
      <c r="DHM160" s="75"/>
      <c r="DHN160" s="75"/>
      <c r="DHO160" s="75"/>
      <c r="DHP160" s="75"/>
      <c r="DHQ160" s="75"/>
      <c r="DHR160" s="75"/>
      <c r="DHS160" s="75"/>
      <c r="DHT160" s="75"/>
      <c r="DHU160" s="75"/>
      <c r="DHV160" s="75"/>
      <c r="DHW160" s="75"/>
      <c r="DHX160" s="75"/>
      <c r="DHY160" s="75"/>
      <c r="DHZ160" s="75"/>
      <c r="DIA160" s="75"/>
      <c r="DIB160" s="75"/>
      <c r="DIC160" s="75"/>
      <c r="DID160" s="75"/>
      <c r="DIE160" s="75"/>
      <c r="DIF160" s="75"/>
      <c r="DIG160" s="75"/>
      <c r="DIH160" s="75"/>
      <c r="DII160" s="75"/>
      <c r="DIJ160" s="75"/>
      <c r="DIK160" s="75"/>
      <c r="DIL160" s="75"/>
      <c r="DIM160" s="75"/>
      <c r="DIN160" s="75"/>
      <c r="DIO160" s="75"/>
      <c r="DIP160" s="75"/>
      <c r="DIQ160" s="75"/>
      <c r="DIR160" s="75"/>
      <c r="DIS160" s="75"/>
      <c r="DIT160" s="75"/>
      <c r="DIU160" s="75"/>
      <c r="DIV160" s="75"/>
      <c r="DIW160" s="75"/>
      <c r="DIX160" s="75"/>
      <c r="DIY160" s="75"/>
      <c r="DIZ160" s="75"/>
      <c r="DJA160" s="75"/>
      <c r="DJB160" s="75"/>
      <c r="DJC160" s="75"/>
      <c r="DJD160" s="75"/>
      <c r="DJE160" s="75"/>
      <c r="DJF160" s="75"/>
      <c r="DJG160" s="75"/>
      <c r="DJH160" s="75"/>
      <c r="DJI160" s="75"/>
      <c r="DJJ160" s="75"/>
      <c r="DJK160" s="75"/>
      <c r="DJL160" s="75"/>
      <c r="DJM160" s="75"/>
      <c r="DJN160" s="75"/>
      <c r="DJO160" s="75"/>
      <c r="DJP160" s="75"/>
      <c r="DJQ160" s="75"/>
      <c r="DJR160" s="75"/>
      <c r="DJS160" s="75"/>
      <c r="DJT160" s="75"/>
      <c r="DJU160" s="75"/>
      <c r="DJV160" s="75"/>
      <c r="DJW160" s="75"/>
      <c r="DJX160" s="75"/>
      <c r="DJY160" s="75"/>
      <c r="DJZ160" s="75"/>
      <c r="DKA160" s="75"/>
      <c r="DKB160" s="75"/>
      <c r="DKC160" s="75"/>
      <c r="DKD160" s="75"/>
      <c r="DKE160" s="75"/>
      <c r="DKF160" s="75"/>
      <c r="DKG160" s="75"/>
      <c r="DKH160" s="75"/>
      <c r="DKI160" s="75"/>
      <c r="DKJ160" s="75"/>
      <c r="DKK160" s="75"/>
      <c r="DKL160" s="75"/>
      <c r="DKM160" s="75"/>
      <c r="DKN160" s="75"/>
      <c r="DKO160" s="75"/>
      <c r="DKP160" s="75"/>
      <c r="DKQ160" s="75"/>
      <c r="DKR160" s="75"/>
      <c r="DKS160" s="75"/>
      <c r="DKT160" s="75"/>
      <c r="DKU160" s="75"/>
      <c r="DKV160" s="75"/>
      <c r="DKW160" s="75"/>
      <c r="DKX160" s="75"/>
      <c r="DKY160" s="75"/>
      <c r="DKZ160" s="75"/>
      <c r="DLA160" s="75"/>
      <c r="DLB160" s="75"/>
      <c r="DLC160" s="75"/>
      <c r="DLD160" s="75"/>
      <c r="DLE160" s="75"/>
      <c r="DLF160" s="75"/>
      <c r="DLG160" s="75"/>
      <c r="DLH160" s="75"/>
      <c r="DLI160" s="75"/>
      <c r="DLJ160" s="75"/>
      <c r="DLK160" s="75"/>
      <c r="DLL160" s="75"/>
      <c r="DLM160" s="75"/>
      <c r="DLN160" s="75"/>
      <c r="DLO160" s="75"/>
      <c r="DLP160" s="75"/>
      <c r="DLQ160" s="75"/>
      <c r="DLR160" s="75"/>
      <c r="DLS160" s="75"/>
      <c r="DLT160" s="75"/>
      <c r="DLU160" s="75"/>
      <c r="DLV160" s="75"/>
      <c r="DLW160" s="75"/>
      <c r="DLX160" s="75"/>
      <c r="DLY160" s="75"/>
      <c r="DLZ160" s="75"/>
      <c r="DMA160" s="75"/>
      <c r="DMB160" s="75"/>
      <c r="DMC160" s="75"/>
      <c r="DMD160" s="75"/>
      <c r="DME160" s="75"/>
      <c r="DMF160" s="75"/>
      <c r="DMG160" s="75"/>
      <c r="DMH160" s="75"/>
      <c r="DMI160" s="75"/>
      <c r="DMJ160" s="75"/>
      <c r="DMK160" s="75"/>
      <c r="DML160" s="75"/>
      <c r="DMM160" s="75"/>
      <c r="DMN160" s="75"/>
      <c r="DMO160" s="75"/>
      <c r="DMP160" s="75"/>
      <c r="DMQ160" s="75"/>
      <c r="DMR160" s="75"/>
      <c r="DMS160" s="75"/>
      <c r="DMT160" s="75"/>
      <c r="DMU160" s="75"/>
      <c r="DMV160" s="75"/>
      <c r="DMW160" s="75"/>
      <c r="DMX160" s="75"/>
      <c r="DMY160" s="75"/>
      <c r="DMZ160" s="75"/>
      <c r="DNA160" s="75"/>
      <c r="DNB160" s="75"/>
      <c r="DNC160" s="75"/>
      <c r="DND160" s="75"/>
      <c r="DNE160" s="75"/>
      <c r="DNF160" s="75"/>
      <c r="DNG160" s="75"/>
      <c r="DNH160" s="75"/>
      <c r="DNI160" s="75"/>
      <c r="DNJ160" s="75"/>
      <c r="DNK160" s="75"/>
      <c r="DNL160" s="75"/>
      <c r="DNM160" s="75"/>
      <c r="DNN160" s="75"/>
      <c r="DNO160" s="75"/>
      <c r="DNP160" s="75"/>
      <c r="DNQ160" s="75"/>
      <c r="DNR160" s="75"/>
      <c r="DNS160" s="75"/>
      <c r="DNT160" s="75"/>
      <c r="DNU160" s="75"/>
      <c r="DNV160" s="75"/>
      <c r="DNW160" s="75"/>
      <c r="DNX160" s="75"/>
      <c r="DNY160" s="75"/>
      <c r="DNZ160" s="75"/>
      <c r="DOA160" s="75"/>
      <c r="DOB160" s="75"/>
      <c r="DOC160" s="75"/>
      <c r="DOD160" s="75"/>
      <c r="DOE160" s="75"/>
      <c r="DOF160" s="75"/>
      <c r="DOG160" s="75"/>
      <c r="DOH160" s="75"/>
      <c r="DOI160" s="75"/>
      <c r="DOJ160" s="75"/>
      <c r="DOK160" s="75"/>
      <c r="DOL160" s="75"/>
      <c r="DOM160" s="75"/>
      <c r="DON160" s="75"/>
      <c r="DOO160" s="75"/>
      <c r="DOP160" s="75"/>
      <c r="DOQ160" s="75"/>
      <c r="DOR160" s="75"/>
      <c r="DOS160" s="75"/>
      <c r="DOT160" s="75"/>
      <c r="DOU160" s="75"/>
      <c r="DOV160" s="75"/>
      <c r="DOW160" s="75"/>
      <c r="DOX160" s="75"/>
      <c r="DOY160" s="75"/>
      <c r="DOZ160" s="75"/>
      <c r="DPA160" s="75"/>
      <c r="DPB160" s="75"/>
      <c r="DPC160" s="75"/>
      <c r="DPD160" s="75"/>
      <c r="DPE160" s="75"/>
      <c r="DPF160" s="75"/>
      <c r="DPG160" s="75"/>
      <c r="DPH160" s="75"/>
      <c r="DPI160" s="75"/>
      <c r="DPJ160" s="75"/>
      <c r="DPK160" s="75"/>
      <c r="DPL160" s="75"/>
      <c r="DPM160" s="75"/>
      <c r="DPN160" s="75"/>
      <c r="DPO160" s="75"/>
      <c r="DPP160" s="75"/>
      <c r="DPQ160" s="75"/>
      <c r="DPR160" s="75"/>
      <c r="DPS160" s="75"/>
      <c r="DPT160" s="75"/>
      <c r="DPU160" s="75"/>
      <c r="DPV160" s="75"/>
      <c r="DPW160" s="75"/>
      <c r="DPX160" s="75"/>
      <c r="DPY160" s="75"/>
      <c r="DPZ160" s="75"/>
      <c r="DQA160" s="75"/>
      <c r="DQB160" s="75"/>
      <c r="DQC160" s="75"/>
      <c r="DQD160" s="75"/>
      <c r="DQE160" s="75"/>
      <c r="DQF160" s="75"/>
      <c r="DQG160" s="75"/>
      <c r="DQH160" s="75"/>
      <c r="DQI160" s="75"/>
      <c r="DQJ160" s="75"/>
      <c r="DQK160" s="75"/>
      <c r="DQL160" s="75"/>
      <c r="DQM160" s="75"/>
      <c r="DQN160" s="75"/>
      <c r="DQO160" s="75"/>
      <c r="DQP160" s="75"/>
      <c r="DQQ160" s="75"/>
      <c r="DQR160" s="75"/>
      <c r="DQS160" s="75"/>
      <c r="DQT160" s="75"/>
      <c r="DQU160" s="75"/>
      <c r="DQV160" s="75"/>
      <c r="DQW160" s="75"/>
      <c r="DQX160" s="75"/>
      <c r="DQY160" s="75"/>
      <c r="DQZ160" s="75"/>
      <c r="DRA160" s="75"/>
      <c r="DRB160" s="75"/>
      <c r="DRC160" s="75"/>
      <c r="DRD160" s="75"/>
      <c r="DRE160" s="75"/>
      <c r="DRF160" s="75"/>
      <c r="DRG160" s="75"/>
      <c r="DRH160" s="75"/>
      <c r="DRI160" s="75"/>
      <c r="DRJ160" s="75"/>
      <c r="DRK160" s="75"/>
      <c r="DRL160" s="75"/>
      <c r="DRM160" s="75"/>
      <c r="DRN160" s="75"/>
      <c r="DRO160" s="75"/>
      <c r="DRP160" s="75"/>
      <c r="DRQ160" s="75"/>
      <c r="DRR160" s="75"/>
      <c r="DRS160" s="75"/>
      <c r="DRT160" s="75"/>
      <c r="DRU160" s="75"/>
      <c r="DRV160" s="75"/>
      <c r="DRW160" s="75"/>
      <c r="DRX160" s="75"/>
      <c r="DRY160" s="75"/>
      <c r="DRZ160" s="75"/>
      <c r="DSA160" s="75"/>
      <c r="DSB160" s="75"/>
      <c r="DSC160" s="75"/>
      <c r="DSD160" s="75"/>
      <c r="DSE160" s="75"/>
      <c r="DSF160" s="75"/>
      <c r="DSG160" s="75"/>
      <c r="DSH160" s="75"/>
      <c r="DSI160" s="75"/>
      <c r="DSJ160" s="75"/>
      <c r="DSK160" s="75"/>
      <c r="DSL160" s="75"/>
      <c r="DSM160" s="75"/>
      <c r="DSN160" s="75"/>
      <c r="DSO160" s="75"/>
      <c r="DSP160" s="75"/>
      <c r="DSQ160" s="75"/>
      <c r="DSR160" s="75"/>
      <c r="DSS160" s="75"/>
      <c r="DST160" s="75"/>
      <c r="DSU160" s="75"/>
      <c r="DSV160" s="75"/>
      <c r="DSW160" s="75"/>
      <c r="DSX160" s="75"/>
      <c r="DSY160" s="75"/>
      <c r="DSZ160" s="75"/>
      <c r="DTA160" s="75"/>
      <c r="DTB160" s="75"/>
      <c r="DTC160" s="75"/>
      <c r="DTD160" s="75"/>
      <c r="DTE160" s="75"/>
      <c r="DTF160" s="75"/>
      <c r="DTG160" s="75"/>
      <c r="DTH160" s="75"/>
      <c r="DTI160" s="75"/>
      <c r="DTJ160" s="75"/>
      <c r="DTK160" s="75"/>
      <c r="DTL160" s="75"/>
      <c r="DTM160" s="75"/>
      <c r="DTN160" s="75"/>
      <c r="DTO160" s="75"/>
      <c r="DTP160" s="75"/>
      <c r="DTQ160" s="75"/>
      <c r="DTR160" s="75"/>
      <c r="DTS160" s="75"/>
      <c r="DTT160" s="75"/>
      <c r="DTU160" s="75"/>
      <c r="DTV160" s="75"/>
      <c r="DTW160" s="75"/>
      <c r="DTX160" s="75"/>
      <c r="DTY160" s="75"/>
      <c r="DTZ160" s="75"/>
      <c r="DUA160" s="75"/>
      <c r="DUB160" s="75"/>
      <c r="DUC160" s="75"/>
      <c r="DUD160" s="75"/>
      <c r="DUE160" s="75"/>
      <c r="DUF160" s="75"/>
      <c r="DUG160" s="75"/>
      <c r="DUH160" s="75"/>
      <c r="DUI160" s="75"/>
      <c r="DUJ160" s="75"/>
      <c r="DUK160" s="75"/>
      <c r="DUL160" s="75"/>
      <c r="DUM160" s="75"/>
      <c r="DUN160" s="75"/>
      <c r="DUO160" s="75"/>
      <c r="DUP160" s="75"/>
      <c r="DUQ160" s="75"/>
      <c r="DUR160" s="75"/>
      <c r="DUS160" s="75"/>
      <c r="DUT160" s="75"/>
      <c r="DUU160" s="75"/>
      <c r="DUV160" s="75"/>
      <c r="DUW160" s="75"/>
      <c r="DUX160" s="75"/>
      <c r="DUY160" s="75"/>
      <c r="DUZ160" s="75"/>
      <c r="DVA160" s="75"/>
      <c r="DVB160" s="75"/>
      <c r="DVC160" s="75"/>
      <c r="DVD160" s="75"/>
      <c r="DVE160" s="75"/>
      <c r="DVF160" s="75"/>
      <c r="DVG160" s="75"/>
      <c r="DVH160" s="75"/>
      <c r="DVI160" s="75"/>
      <c r="DVJ160" s="75"/>
      <c r="DVK160" s="75"/>
      <c r="DVL160" s="75"/>
      <c r="DVM160" s="75"/>
      <c r="DVN160" s="75"/>
      <c r="DVO160" s="75"/>
      <c r="DVP160" s="75"/>
      <c r="DVQ160" s="75"/>
      <c r="DVR160" s="75"/>
      <c r="DVS160" s="75"/>
      <c r="DVT160" s="75"/>
      <c r="DVU160" s="75"/>
      <c r="DVV160" s="75"/>
      <c r="DVW160" s="75"/>
      <c r="DVX160" s="75"/>
      <c r="DVY160" s="75"/>
      <c r="DVZ160" s="75"/>
      <c r="DWA160" s="75"/>
      <c r="DWB160" s="75"/>
      <c r="DWC160" s="75"/>
      <c r="DWD160" s="75"/>
      <c r="DWE160" s="75"/>
      <c r="DWF160" s="75"/>
      <c r="DWG160" s="75"/>
      <c r="DWH160" s="75"/>
      <c r="DWI160" s="75"/>
      <c r="DWJ160" s="75"/>
      <c r="DWK160" s="75"/>
      <c r="DWL160" s="75"/>
      <c r="DWM160" s="75"/>
      <c r="DWN160" s="75"/>
      <c r="DWO160" s="75"/>
      <c r="DWP160" s="75"/>
      <c r="DWQ160" s="75"/>
      <c r="DWR160" s="75"/>
      <c r="DWS160" s="75"/>
      <c r="DWT160" s="75"/>
      <c r="DWU160" s="75"/>
      <c r="DWV160" s="75"/>
      <c r="DWW160" s="75"/>
      <c r="DWX160" s="75"/>
      <c r="DWY160" s="75"/>
      <c r="DWZ160" s="75"/>
      <c r="DXA160" s="75"/>
      <c r="DXB160" s="75"/>
      <c r="DXC160" s="75"/>
      <c r="DXD160" s="75"/>
      <c r="DXE160" s="75"/>
      <c r="DXF160" s="75"/>
      <c r="DXG160" s="75"/>
      <c r="DXH160" s="75"/>
      <c r="DXI160" s="75"/>
      <c r="DXJ160" s="75"/>
      <c r="DXK160" s="75"/>
      <c r="DXL160" s="75"/>
      <c r="DXM160" s="75"/>
      <c r="DXN160" s="75"/>
      <c r="DXO160" s="75"/>
      <c r="DXP160" s="75"/>
      <c r="DXQ160" s="75"/>
      <c r="DXR160" s="75"/>
      <c r="DXS160" s="75"/>
      <c r="DXT160" s="75"/>
      <c r="DXU160" s="75"/>
      <c r="DXV160" s="75"/>
      <c r="DXW160" s="75"/>
      <c r="DXX160" s="75"/>
      <c r="DXY160" s="75"/>
      <c r="DXZ160" s="75"/>
      <c r="DYA160" s="75"/>
      <c r="DYB160" s="75"/>
      <c r="DYC160" s="75"/>
      <c r="DYD160" s="75"/>
      <c r="DYE160" s="75"/>
      <c r="DYF160" s="75"/>
      <c r="DYG160" s="75"/>
      <c r="DYH160" s="75"/>
      <c r="DYI160" s="75"/>
      <c r="DYJ160" s="75"/>
      <c r="DYK160" s="75"/>
      <c r="DYL160" s="75"/>
      <c r="DYM160" s="75"/>
      <c r="DYN160" s="75"/>
      <c r="DYO160" s="75"/>
      <c r="DYP160" s="75"/>
      <c r="DYQ160" s="75"/>
      <c r="DYR160" s="75"/>
      <c r="DYS160" s="75"/>
      <c r="DYT160" s="75"/>
      <c r="DYU160" s="75"/>
      <c r="DYV160" s="75"/>
      <c r="DYW160" s="75"/>
      <c r="DYX160" s="75"/>
      <c r="DYY160" s="75"/>
      <c r="DYZ160" s="75"/>
      <c r="DZA160" s="75"/>
      <c r="DZB160" s="75"/>
      <c r="DZC160" s="75"/>
      <c r="DZD160" s="75"/>
      <c r="DZE160" s="75"/>
      <c r="DZF160" s="75"/>
      <c r="DZG160" s="75"/>
      <c r="DZH160" s="75"/>
      <c r="DZI160" s="75"/>
      <c r="DZJ160" s="75"/>
      <c r="DZK160" s="75"/>
      <c r="DZL160" s="75"/>
      <c r="DZM160" s="75"/>
      <c r="DZN160" s="75"/>
      <c r="DZO160" s="75"/>
      <c r="DZP160" s="75"/>
      <c r="DZQ160" s="75"/>
      <c r="DZR160" s="75"/>
      <c r="DZS160" s="75"/>
      <c r="DZT160" s="75"/>
      <c r="DZU160" s="75"/>
      <c r="DZV160" s="75"/>
      <c r="DZW160" s="75"/>
      <c r="DZX160" s="75"/>
      <c r="DZY160" s="75"/>
      <c r="DZZ160" s="75"/>
      <c r="EAA160" s="75"/>
      <c r="EAB160" s="75"/>
      <c r="EAC160" s="75"/>
      <c r="EAD160" s="75"/>
      <c r="EAE160" s="75"/>
      <c r="EAF160" s="75"/>
      <c r="EAG160" s="75"/>
      <c r="EAH160" s="75"/>
      <c r="EAI160" s="75"/>
      <c r="EAJ160" s="75"/>
      <c r="EAK160" s="75"/>
      <c r="EAL160" s="75"/>
      <c r="EAM160" s="75"/>
      <c r="EAN160" s="75"/>
      <c r="EAO160" s="75"/>
      <c r="EAP160" s="75"/>
      <c r="EAQ160" s="75"/>
      <c r="EAR160" s="75"/>
      <c r="EAS160" s="75"/>
      <c r="EAT160" s="75"/>
      <c r="EAU160" s="75"/>
      <c r="EAV160" s="75"/>
      <c r="EAW160" s="75"/>
      <c r="EAX160" s="75"/>
      <c r="EAY160" s="75"/>
      <c r="EAZ160" s="75"/>
      <c r="EBA160" s="75"/>
      <c r="EBB160" s="75"/>
      <c r="EBC160" s="75"/>
      <c r="EBD160" s="75"/>
      <c r="EBE160" s="75"/>
      <c r="EBF160" s="75"/>
      <c r="EBG160" s="75"/>
      <c r="EBH160" s="75"/>
      <c r="EBI160" s="75"/>
      <c r="EBJ160" s="75"/>
      <c r="EBK160" s="75"/>
      <c r="EBL160" s="75"/>
      <c r="EBM160" s="75"/>
      <c r="EBN160" s="75"/>
      <c r="EBO160" s="75"/>
      <c r="EBP160" s="75"/>
      <c r="EBQ160" s="75"/>
      <c r="EBR160" s="75"/>
      <c r="EBS160" s="75"/>
      <c r="EBT160" s="75"/>
      <c r="EBU160" s="75"/>
      <c r="EBV160" s="75"/>
      <c r="EBW160" s="75"/>
      <c r="EBX160" s="75"/>
      <c r="EBY160" s="75"/>
      <c r="EBZ160" s="75"/>
      <c r="ECA160" s="75"/>
      <c r="ECB160" s="75"/>
      <c r="ECC160" s="75"/>
      <c r="ECD160" s="75"/>
      <c r="ECE160" s="75"/>
      <c r="ECF160" s="75"/>
      <c r="ECG160" s="75"/>
      <c r="ECH160" s="75"/>
      <c r="ECI160" s="75"/>
      <c r="ECJ160" s="75"/>
      <c r="ECK160" s="75"/>
      <c r="ECL160" s="75"/>
      <c r="ECM160" s="75"/>
      <c r="ECN160" s="75"/>
      <c r="ECO160" s="75"/>
      <c r="ECP160" s="75"/>
      <c r="ECQ160" s="75"/>
      <c r="ECR160" s="75"/>
      <c r="ECS160" s="75"/>
      <c r="ECT160" s="75"/>
      <c r="ECU160" s="75"/>
      <c r="ECV160" s="75"/>
      <c r="ECW160" s="75"/>
      <c r="ECX160" s="75"/>
      <c r="ECY160" s="75"/>
      <c r="ECZ160" s="75"/>
      <c r="EDA160" s="75"/>
      <c r="EDB160" s="75"/>
      <c r="EDC160" s="75"/>
      <c r="EDD160" s="75"/>
      <c r="EDE160" s="75"/>
      <c r="EDF160" s="75"/>
      <c r="EDG160" s="75"/>
      <c r="EDH160" s="75"/>
      <c r="EDI160" s="75"/>
      <c r="EDJ160" s="75"/>
      <c r="EDK160" s="75"/>
      <c r="EDL160" s="75"/>
      <c r="EDM160" s="75"/>
      <c r="EDN160" s="75"/>
      <c r="EDO160" s="75"/>
      <c r="EDP160" s="75"/>
      <c r="EDQ160" s="75"/>
      <c r="EDR160" s="75"/>
      <c r="EDS160" s="75"/>
      <c r="EDT160" s="75"/>
      <c r="EDU160" s="75"/>
      <c r="EDV160" s="75"/>
      <c r="EDW160" s="75"/>
      <c r="EDX160" s="75"/>
      <c r="EDY160" s="75"/>
      <c r="EDZ160" s="75"/>
      <c r="EEA160" s="75"/>
      <c r="EEB160" s="75"/>
      <c r="EEC160" s="75"/>
      <c r="EED160" s="75"/>
      <c r="EEE160" s="75"/>
      <c r="EEF160" s="75"/>
      <c r="EEG160" s="75"/>
      <c r="EEH160" s="75"/>
      <c r="EEI160" s="75"/>
      <c r="EEJ160" s="75"/>
      <c r="EEK160" s="75"/>
      <c r="EEL160" s="75"/>
      <c r="EEM160" s="75"/>
      <c r="EEN160" s="75"/>
      <c r="EEO160" s="75"/>
      <c r="EEP160" s="75"/>
      <c r="EEQ160" s="75"/>
      <c r="EER160" s="75"/>
      <c r="EES160" s="75"/>
      <c r="EET160" s="75"/>
      <c r="EEU160" s="75"/>
      <c r="EEV160" s="75"/>
      <c r="EEW160" s="75"/>
      <c r="EEX160" s="75"/>
      <c r="EEY160" s="75"/>
      <c r="EEZ160" s="75"/>
      <c r="EFA160" s="75"/>
      <c r="EFB160" s="75"/>
      <c r="EFC160" s="75"/>
      <c r="EFD160" s="75"/>
      <c r="EFE160" s="75"/>
      <c r="EFF160" s="75"/>
      <c r="EFG160" s="75"/>
      <c r="EFH160" s="75"/>
      <c r="EFI160" s="75"/>
      <c r="EFJ160" s="75"/>
      <c r="EFK160" s="75"/>
      <c r="EFL160" s="75"/>
      <c r="EFM160" s="75"/>
      <c r="EFN160" s="75"/>
      <c r="EFO160" s="75"/>
      <c r="EFP160" s="75"/>
      <c r="EFQ160" s="75"/>
      <c r="EFR160" s="75"/>
      <c r="EFS160" s="75"/>
      <c r="EFT160" s="75"/>
      <c r="EFU160" s="75"/>
      <c r="EFV160" s="75"/>
      <c r="EFW160" s="75"/>
      <c r="EFX160" s="75"/>
      <c r="EFY160" s="75"/>
      <c r="EFZ160" s="75"/>
      <c r="EGA160" s="75"/>
      <c r="EGB160" s="75"/>
      <c r="EGC160" s="75"/>
      <c r="EGD160" s="75"/>
      <c r="EGE160" s="75"/>
      <c r="EGF160" s="75"/>
      <c r="EGG160" s="75"/>
      <c r="EGH160" s="75"/>
      <c r="EGI160" s="75"/>
      <c r="EGJ160" s="75"/>
      <c r="EGK160" s="75"/>
      <c r="EGL160" s="75"/>
      <c r="EGM160" s="75"/>
      <c r="EGN160" s="75"/>
      <c r="EGO160" s="75"/>
      <c r="EGP160" s="75"/>
      <c r="EGQ160" s="75"/>
      <c r="EGR160" s="75"/>
      <c r="EGS160" s="75"/>
      <c r="EGT160" s="75"/>
      <c r="EGU160" s="75"/>
      <c r="EGV160" s="75"/>
      <c r="EGW160" s="75"/>
      <c r="EGX160" s="75"/>
      <c r="EGY160" s="75"/>
      <c r="EGZ160" s="75"/>
      <c r="EHA160" s="75"/>
      <c r="EHB160" s="75"/>
      <c r="EHC160" s="75"/>
      <c r="EHD160" s="75"/>
      <c r="EHE160" s="75"/>
      <c r="EHF160" s="75"/>
      <c r="EHG160" s="75"/>
      <c r="EHH160" s="75"/>
      <c r="EHI160" s="75"/>
      <c r="EHJ160" s="75"/>
      <c r="EHK160" s="75"/>
      <c r="EHL160" s="75"/>
      <c r="EHM160" s="75"/>
      <c r="EHN160" s="75"/>
      <c r="EHO160" s="75"/>
      <c r="EHP160" s="75"/>
      <c r="EHQ160" s="75"/>
      <c r="EHR160" s="75"/>
      <c r="EHS160" s="75"/>
      <c r="EHT160" s="75"/>
      <c r="EHU160" s="75"/>
      <c r="EHV160" s="75"/>
      <c r="EHW160" s="75"/>
      <c r="EHX160" s="75"/>
      <c r="EHY160" s="75"/>
      <c r="EHZ160" s="75"/>
      <c r="EIA160" s="75"/>
      <c r="EIB160" s="75"/>
      <c r="EIC160" s="75"/>
      <c r="EID160" s="75"/>
      <c r="EIE160" s="75"/>
      <c r="EIF160" s="75"/>
      <c r="EIG160" s="75"/>
      <c r="EIH160" s="75"/>
      <c r="EII160" s="75"/>
      <c r="EIJ160" s="75"/>
      <c r="EIK160" s="75"/>
      <c r="EIL160" s="75"/>
      <c r="EIM160" s="75"/>
      <c r="EIN160" s="75"/>
      <c r="EIO160" s="75"/>
      <c r="EIP160" s="75"/>
      <c r="EIQ160" s="75"/>
    </row>
    <row r="161" spans="1:3631" customFormat="1" ht="21.75" customHeight="1" thickBot="1" x14ac:dyDescent="0.3">
      <c r="A161" s="338" t="s">
        <v>598</v>
      </c>
      <c r="B161" s="339"/>
      <c r="C161" s="339"/>
      <c r="D161" s="340">
        <f>SUM(D155:D160)</f>
        <v>8421</v>
      </c>
      <c r="E161" s="48"/>
      <c r="F161" s="48"/>
      <c r="G161" s="83"/>
      <c r="H161" s="48"/>
      <c r="I161" s="48"/>
      <c r="J161" s="48"/>
      <c r="K161" s="48"/>
      <c r="L161" s="48"/>
      <c r="M161" s="48"/>
      <c r="N161" s="48"/>
      <c r="O161" s="48"/>
    </row>
    <row r="162" spans="1:3631" s="28" customFormat="1" x14ac:dyDescent="0.25">
      <c r="A162" s="115" t="s">
        <v>121</v>
      </c>
      <c r="B162" s="252"/>
      <c r="C162" s="252"/>
      <c r="D162" s="252"/>
      <c r="E162" s="116"/>
      <c r="F162" s="116"/>
      <c r="G162" s="117"/>
      <c r="H162" s="116"/>
      <c r="I162" s="116"/>
      <c r="J162" s="116"/>
      <c r="K162" s="48"/>
      <c r="L162" s="116"/>
      <c r="M162" s="116"/>
      <c r="N162" s="116"/>
      <c r="O162" s="48"/>
    </row>
    <row r="163" spans="1:3631" customFormat="1" x14ac:dyDescent="0.25">
      <c r="A163" s="35" t="s">
        <v>600</v>
      </c>
      <c r="B163" s="247"/>
      <c r="C163" s="247"/>
      <c r="D163" s="247">
        <v>11785</v>
      </c>
      <c r="E163" s="122"/>
      <c r="F163" s="122"/>
      <c r="G163" s="123"/>
      <c r="H163" s="122"/>
      <c r="I163" s="122"/>
      <c r="J163" s="95">
        <v>10284.73</v>
      </c>
      <c r="K163" s="48"/>
      <c r="L163" s="122"/>
      <c r="M163" s="122"/>
      <c r="N163" s="95"/>
      <c r="O163" s="48"/>
    </row>
    <row r="164" spans="1:3631" customFormat="1" x14ac:dyDescent="0.25">
      <c r="A164" s="124" t="s">
        <v>122</v>
      </c>
      <c r="B164" s="255"/>
      <c r="C164" s="255"/>
      <c r="D164" s="255"/>
      <c r="E164" s="46">
        <v>0</v>
      </c>
      <c r="F164" s="46"/>
      <c r="G164" s="47"/>
      <c r="H164" s="46">
        <v>0</v>
      </c>
      <c r="I164" s="46"/>
      <c r="J164" s="125"/>
      <c r="K164" s="48"/>
      <c r="L164" s="46">
        <v>0</v>
      </c>
      <c r="M164" s="46"/>
      <c r="N164" s="125"/>
      <c r="O164" s="48"/>
    </row>
    <row r="165" spans="1:3631" customFormat="1" x14ac:dyDescent="0.25">
      <c r="A165" s="29" t="s">
        <v>6</v>
      </c>
      <c r="B165" s="248"/>
      <c r="C165" s="248"/>
      <c r="D165" s="248"/>
      <c r="E165" s="49"/>
      <c r="F165" s="49">
        <v>0</v>
      </c>
      <c r="G165" s="50"/>
      <c r="H165" s="49"/>
      <c r="I165" s="49">
        <v>0</v>
      </c>
      <c r="J165" s="49"/>
      <c r="K165" s="48"/>
      <c r="L165" s="49"/>
      <c r="M165" s="49">
        <v>0</v>
      </c>
      <c r="N165" s="49"/>
      <c r="O165" s="48"/>
    </row>
    <row r="166" spans="1:3631" customFormat="1" ht="18.75" thickBot="1" x14ac:dyDescent="0.3">
      <c r="A166" s="62"/>
      <c r="B166" s="248"/>
      <c r="C166" s="248"/>
      <c r="D166" s="248"/>
      <c r="E166" s="55"/>
      <c r="F166" s="55"/>
      <c r="G166" s="70"/>
      <c r="H166" s="55"/>
      <c r="I166" s="55"/>
      <c r="J166" s="55"/>
      <c r="K166" s="48"/>
      <c r="L166" s="55"/>
      <c r="M166" s="55"/>
      <c r="N166" s="55"/>
      <c r="O166" s="48"/>
    </row>
    <row r="167" spans="1:3631" s="75" customFormat="1" ht="17.25" customHeight="1" thickTop="1" thickBot="1" x14ac:dyDescent="0.3">
      <c r="A167" s="92" t="s">
        <v>123</v>
      </c>
      <c r="B167" s="250">
        <v>0</v>
      </c>
      <c r="C167" s="250">
        <v>0</v>
      </c>
      <c r="D167" s="250">
        <f>B167-C167</f>
        <v>0</v>
      </c>
      <c r="E167" s="93">
        <f>SUM(E164:E165)</f>
        <v>0</v>
      </c>
      <c r="F167" s="93">
        <f t="shared" ref="F167:I167" si="10">SUM(F164:F165)</f>
        <v>0</v>
      </c>
      <c r="G167" s="93">
        <f t="shared" si="10"/>
        <v>0</v>
      </c>
      <c r="H167" s="93">
        <f t="shared" si="10"/>
        <v>0</v>
      </c>
      <c r="I167" s="93">
        <f t="shared" si="10"/>
        <v>0</v>
      </c>
      <c r="J167" s="93">
        <f>J163+H167-I167</f>
        <v>10284.73</v>
      </c>
      <c r="K167" s="109"/>
      <c r="L167" s="93">
        <f t="shared" ref="L167:M167" si="11">SUM(L165)</f>
        <v>0</v>
      </c>
      <c r="M167" s="93">
        <f t="shared" si="11"/>
        <v>0</v>
      </c>
      <c r="N167" s="93">
        <f>J167+L167-M167</f>
        <v>10284.73</v>
      </c>
      <c r="O167" s="74">
        <f>L167-M167</f>
        <v>0</v>
      </c>
    </row>
    <row r="168" spans="1:3631" customFormat="1" ht="17.25" customHeight="1" thickBot="1" x14ac:dyDescent="0.3">
      <c r="A168" s="338" t="s">
        <v>599</v>
      </c>
      <c r="B168" s="339"/>
      <c r="C168" s="339"/>
      <c r="D168" s="340">
        <f>SUM(D163:D167)</f>
        <v>11785</v>
      </c>
      <c r="E168" s="48"/>
      <c r="F168" s="48"/>
      <c r="G168" s="111"/>
      <c r="H168" s="48"/>
      <c r="I168" s="48"/>
      <c r="J168" s="48"/>
      <c r="K168" s="48"/>
      <c r="L168" s="48"/>
      <c r="M168" s="48"/>
      <c r="N168" s="48"/>
      <c r="O168" s="48"/>
    </row>
    <row r="169" spans="1:3631" s="28" customFormat="1" x14ac:dyDescent="0.25">
      <c r="A169" s="24" t="s">
        <v>124</v>
      </c>
      <c r="B169" s="252"/>
      <c r="C169" s="252"/>
      <c r="D169" s="252"/>
      <c r="E169" s="84"/>
      <c r="F169" s="84"/>
      <c r="G169" s="85"/>
      <c r="H169" s="84"/>
      <c r="I169" s="84"/>
      <c r="J169" s="84"/>
      <c r="K169" s="48"/>
      <c r="L169" s="84"/>
      <c r="M169" s="84"/>
      <c r="N169" s="84"/>
      <c r="O169" s="48"/>
    </row>
    <row r="170" spans="1:3631" customFormat="1" x14ac:dyDescent="0.25">
      <c r="A170" s="35" t="s">
        <v>601</v>
      </c>
      <c r="B170" s="247"/>
      <c r="C170" s="247"/>
      <c r="D170" s="247">
        <v>4354</v>
      </c>
      <c r="E170" s="107"/>
      <c r="F170" s="107"/>
      <c r="G170" s="108"/>
      <c r="H170" s="107"/>
      <c r="I170" s="107"/>
      <c r="J170" s="86">
        <v>4893.4799999999996</v>
      </c>
      <c r="K170" s="48"/>
      <c r="L170" s="107"/>
      <c r="M170" s="107"/>
      <c r="N170" s="86"/>
      <c r="O170" s="48"/>
    </row>
    <row r="171" spans="1:3631" customFormat="1" x14ac:dyDescent="0.25">
      <c r="A171" s="29" t="s">
        <v>125</v>
      </c>
      <c r="B171" s="248"/>
      <c r="C171" s="354">
        <f>'2024-2025 Budget '!R323</f>
        <v>300</v>
      </c>
      <c r="D171" s="248"/>
      <c r="E171" s="49"/>
      <c r="F171" s="49">
        <v>500</v>
      </c>
      <c r="G171" s="50"/>
      <c r="H171" s="49">
        <v>0</v>
      </c>
      <c r="I171" s="49">
        <v>0</v>
      </c>
      <c r="J171" s="49"/>
      <c r="K171" s="48"/>
      <c r="L171" s="49"/>
      <c r="M171" s="49">
        <v>500</v>
      </c>
      <c r="N171" s="49"/>
      <c r="O171" s="48"/>
    </row>
    <row r="172" spans="1:3631" customFormat="1" ht="18.75" thickBot="1" x14ac:dyDescent="0.3">
      <c r="A172" s="62"/>
      <c r="B172" s="248"/>
      <c r="C172" s="248"/>
      <c r="D172" s="248"/>
      <c r="E172" s="55"/>
      <c r="F172" s="55"/>
      <c r="G172" s="70"/>
      <c r="H172" s="55"/>
      <c r="I172" s="55"/>
      <c r="J172" s="55"/>
      <c r="K172" s="48"/>
      <c r="L172" s="55"/>
      <c r="M172" s="55"/>
      <c r="N172" s="55"/>
      <c r="O172" s="48"/>
    </row>
    <row r="173" spans="1:3631" s="94" customFormat="1" ht="19.5" thickTop="1" thickBot="1" x14ac:dyDescent="0.3">
      <c r="A173" s="320" t="s">
        <v>126</v>
      </c>
      <c r="B173" s="318">
        <f>SUM(B171:B172)</f>
        <v>0</v>
      </c>
      <c r="C173" s="318">
        <f>SUM(C171:C172)</f>
        <v>300</v>
      </c>
      <c r="D173" s="318">
        <f>B173-C173</f>
        <v>-300</v>
      </c>
      <c r="E173" s="93">
        <f>SUM(E171:E172)</f>
        <v>0</v>
      </c>
      <c r="F173" s="93">
        <f t="shared" ref="F173:I173" si="12">SUM(F171:F172)</f>
        <v>500</v>
      </c>
      <c r="G173" s="93">
        <f t="shared" si="12"/>
        <v>0</v>
      </c>
      <c r="H173" s="93">
        <f t="shared" si="12"/>
        <v>0</v>
      </c>
      <c r="I173" s="93">
        <f t="shared" si="12"/>
        <v>0</v>
      </c>
      <c r="J173" s="93">
        <f>J170+H173-I173</f>
        <v>4893.4799999999996</v>
      </c>
      <c r="K173" s="93">
        <v>0</v>
      </c>
      <c r="L173" s="93">
        <f t="shared" ref="L173" si="13">SUM(L171:L172)</f>
        <v>0</v>
      </c>
      <c r="M173" s="93">
        <f t="shared" ref="M173" si="14">SUM(M171:M172)</f>
        <v>500</v>
      </c>
      <c r="N173" s="93">
        <f>J173+L173-M173</f>
        <v>4393.4799999999996</v>
      </c>
      <c r="O173" s="74">
        <f>L173-M173</f>
        <v>-500</v>
      </c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  <c r="CG173" s="75"/>
      <c r="CH173" s="75"/>
      <c r="CI173" s="75"/>
      <c r="CJ173" s="75"/>
      <c r="CK173" s="75"/>
      <c r="CL173" s="75"/>
      <c r="CM173" s="75"/>
      <c r="CN173" s="75"/>
      <c r="CO173" s="75"/>
      <c r="CP173" s="75"/>
      <c r="CQ173" s="75"/>
      <c r="CR173" s="75"/>
      <c r="CS173" s="75"/>
      <c r="CT173" s="75"/>
      <c r="CU173" s="75"/>
      <c r="CV173" s="75"/>
      <c r="CW173" s="75"/>
      <c r="CX173" s="75"/>
      <c r="CY173" s="75"/>
      <c r="CZ173" s="75"/>
      <c r="DA173" s="75"/>
      <c r="DB173" s="75"/>
      <c r="DC173" s="75"/>
      <c r="DD173" s="75"/>
      <c r="DE173" s="75"/>
      <c r="DF173" s="75"/>
      <c r="DG173" s="75"/>
      <c r="DH173" s="75"/>
      <c r="DI173" s="75"/>
      <c r="DJ173" s="75"/>
      <c r="DK173" s="75"/>
      <c r="DL173" s="75"/>
      <c r="DM173" s="75"/>
      <c r="DN173" s="75"/>
      <c r="DO173" s="75"/>
      <c r="DP173" s="75"/>
      <c r="DQ173" s="75"/>
      <c r="DR173" s="75"/>
      <c r="DS173" s="75"/>
      <c r="DT173" s="75"/>
      <c r="DU173" s="75"/>
      <c r="DV173" s="75"/>
      <c r="DW173" s="75"/>
      <c r="DX173" s="75"/>
      <c r="DY173" s="75"/>
      <c r="DZ173" s="75"/>
      <c r="EA173" s="75"/>
      <c r="EB173" s="75"/>
      <c r="EC173" s="75"/>
      <c r="ED173" s="75"/>
      <c r="EE173" s="75"/>
      <c r="EF173" s="75"/>
      <c r="EG173" s="75"/>
      <c r="EH173" s="75"/>
      <c r="EI173" s="75"/>
      <c r="EJ173" s="75"/>
      <c r="EK173" s="75"/>
      <c r="EL173" s="75"/>
      <c r="EM173" s="75"/>
      <c r="EN173" s="75"/>
      <c r="EO173" s="75"/>
      <c r="EP173" s="75"/>
      <c r="EQ173" s="75"/>
      <c r="ER173" s="75"/>
      <c r="ES173" s="75"/>
      <c r="ET173" s="75"/>
      <c r="EU173" s="75"/>
      <c r="EV173" s="75"/>
      <c r="EW173" s="75"/>
      <c r="EX173" s="75"/>
      <c r="EY173" s="75"/>
      <c r="EZ173" s="75"/>
      <c r="FA173" s="75"/>
      <c r="FB173" s="75"/>
      <c r="FC173" s="75"/>
      <c r="FD173" s="75"/>
      <c r="FE173" s="75"/>
      <c r="FF173" s="75"/>
      <c r="FG173" s="75"/>
      <c r="FH173" s="75"/>
      <c r="FI173" s="75"/>
      <c r="FJ173" s="75"/>
      <c r="FK173" s="75"/>
      <c r="FL173" s="75"/>
      <c r="FM173" s="75"/>
      <c r="FN173" s="75"/>
      <c r="FO173" s="75"/>
      <c r="FP173" s="75"/>
      <c r="FQ173" s="75"/>
      <c r="FR173" s="75"/>
      <c r="FS173" s="75"/>
      <c r="FT173" s="75"/>
      <c r="FU173" s="75"/>
      <c r="FV173" s="75"/>
      <c r="FW173" s="75"/>
      <c r="FX173" s="75"/>
      <c r="FY173" s="75"/>
      <c r="FZ173" s="75"/>
      <c r="GA173" s="75"/>
      <c r="GB173" s="75"/>
      <c r="GC173" s="75"/>
      <c r="GD173" s="75"/>
      <c r="GE173" s="75"/>
      <c r="GF173" s="75"/>
      <c r="GG173" s="75"/>
      <c r="GH173" s="75"/>
      <c r="GI173" s="75"/>
      <c r="GJ173" s="75"/>
      <c r="GK173" s="75"/>
      <c r="GL173" s="75"/>
      <c r="GM173" s="75"/>
      <c r="GN173" s="75"/>
      <c r="GO173" s="75"/>
      <c r="GP173" s="75"/>
      <c r="GQ173" s="75"/>
      <c r="GR173" s="75"/>
      <c r="GS173" s="75"/>
      <c r="GT173" s="75"/>
      <c r="GU173" s="75"/>
      <c r="GV173" s="75"/>
      <c r="GW173" s="75"/>
      <c r="GX173" s="75"/>
      <c r="GY173" s="75"/>
      <c r="GZ173" s="75"/>
      <c r="HA173" s="75"/>
      <c r="HB173" s="75"/>
      <c r="HC173" s="75"/>
      <c r="HD173" s="75"/>
      <c r="HE173" s="75"/>
      <c r="HF173" s="75"/>
      <c r="HG173" s="75"/>
      <c r="HH173" s="75"/>
      <c r="HI173" s="75"/>
      <c r="HJ173" s="75"/>
      <c r="HK173" s="75"/>
      <c r="HL173" s="75"/>
      <c r="HM173" s="75"/>
      <c r="HN173" s="75"/>
      <c r="HO173" s="75"/>
      <c r="HP173" s="75"/>
      <c r="HQ173" s="75"/>
      <c r="HR173" s="75"/>
      <c r="HS173" s="75"/>
      <c r="HT173" s="75"/>
      <c r="HU173" s="75"/>
      <c r="HV173" s="75"/>
      <c r="HW173" s="75"/>
      <c r="HX173" s="75"/>
      <c r="HY173" s="75"/>
      <c r="HZ173" s="75"/>
      <c r="IA173" s="75"/>
      <c r="IB173" s="75"/>
      <c r="IC173" s="75"/>
      <c r="ID173" s="75"/>
      <c r="IE173" s="75"/>
      <c r="IF173" s="75"/>
      <c r="IG173" s="75"/>
      <c r="IH173" s="75"/>
      <c r="II173" s="75"/>
      <c r="IJ173" s="75"/>
      <c r="IK173" s="75"/>
      <c r="IL173" s="75"/>
      <c r="IM173" s="75"/>
      <c r="IN173" s="75"/>
      <c r="IO173" s="75"/>
      <c r="IP173" s="75"/>
      <c r="IQ173" s="75"/>
      <c r="IR173" s="75"/>
      <c r="IS173" s="75"/>
      <c r="IT173" s="75"/>
      <c r="IU173" s="75"/>
      <c r="IV173" s="75"/>
      <c r="IW173" s="75"/>
      <c r="IX173" s="75"/>
      <c r="IY173" s="75"/>
      <c r="IZ173" s="75"/>
      <c r="JA173" s="75"/>
      <c r="JB173" s="75"/>
      <c r="JC173" s="75"/>
      <c r="JD173" s="75"/>
      <c r="JE173" s="75"/>
      <c r="JF173" s="75"/>
      <c r="JG173" s="75"/>
      <c r="JH173" s="75"/>
      <c r="JI173" s="75"/>
      <c r="JJ173" s="75"/>
      <c r="JK173" s="75"/>
      <c r="JL173" s="75"/>
      <c r="JM173" s="75"/>
      <c r="JN173" s="75"/>
      <c r="JO173" s="75"/>
      <c r="JP173" s="75"/>
      <c r="JQ173" s="75"/>
      <c r="JR173" s="75"/>
      <c r="JS173" s="75"/>
      <c r="JT173" s="75"/>
      <c r="JU173" s="75"/>
      <c r="JV173" s="75"/>
      <c r="JW173" s="75"/>
      <c r="JX173" s="75"/>
      <c r="JY173" s="75"/>
      <c r="JZ173" s="75"/>
      <c r="KA173" s="75"/>
      <c r="KB173" s="75"/>
      <c r="KC173" s="75"/>
      <c r="KD173" s="75"/>
      <c r="KE173" s="75"/>
      <c r="KF173" s="75"/>
      <c r="KG173" s="75"/>
      <c r="KH173" s="75"/>
      <c r="KI173" s="75"/>
      <c r="KJ173" s="75"/>
      <c r="KK173" s="75"/>
      <c r="KL173" s="75"/>
      <c r="KM173" s="75"/>
      <c r="KN173" s="75"/>
      <c r="KO173" s="75"/>
      <c r="KP173" s="75"/>
      <c r="KQ173" s="75"/>
      <c r="KR173" s="75"/>
      <c r="KS173" s="75"/>
      <c r="KT173" s="75"/>
      <c r="KU173" s="75"/>
      <c r="KV173" s="75"/>
      <c r="KW173" s="75"/>
      <c r="KX173" s="75"/>
      <c r="KY173" s="75"/>
      <c r="KZ173" s="75"/>
      <c r="LA173" s="75"/>
      <c r="LB173" s="75"/>
      <c r="LC173" s="75"/>
      <c r="LD173" s="75"/>
      <c r="LE173" s="75"/>
      <c r="LF173" s="75"/>
      <c r="LG173" s="75"/>
      <c r="LH173" s="75"/>
      <c r="LI173" s="75"/>
      <c r="LJ173" s="75"/>
      <c r="LK173" s="75"/>
      <c r="LL173" s="75"/>
      <c r="LM173" s="75"/>
      <c r="LN173" s="75"/>
      <c r="LO173" s="75"/>
      <c r="LP173" s="75"/>
      <c r="LQ173" s="75"/>
      <c r="LR173" s="75"/>
      <c r="LS173" s="75"/>
      <c r="LT173" s="75"/>
      <c r="LU173" s="75"/>
      <c r="LV173" s="75"/>
      <c r="LW173" s="75"/>
      <c r="LX173" s="75"/>
      <c r="LY173" s="75"/>
      <c r="LZ173" s="75"/>
      <c r="MA173" s="75"/>
      <c r="MB173" s="75"/>
      <c r="MC173" s="75"/>
      <c r="MD173" s="75"/>
      <c r="ME173" s="75"/>
      <c r="MF173" s="75"/>
      <c r="MG173" s="75"/>
      <c r="MH173" s="75"/>
      <c r="MI173" s="75"/>
      <c r="MJ173" s="75"/>
      <c r="MK173" s="75"/>
      <c r="ML173" s="75"/>
      <c r="MM173" s="75"/>
      <c r="MN173" s="75"/>
      <c r="MO173" s="75"/>
      <c r="MP173" s="75"/>
      <c r="MQ173" s="75"/>
      <c r="MR173" s="75"/>
      <c r="MS173" s="75"/>
      <c r="MT173" s="75"/>
      <c r="MU173" s="75"/>
      <c r="MV173" s="75"/>
      <c r="MW173" s="75"/>
      <c r="MX173" s="75"/>
      <c r="MY173" s="75"/>
      <c r="MZ173" s="75"/>
      <c r="NA173" s="75"/>
      <c r="NB173" s="75"/>
      <c r="NC173" s="75"/>
      <c r="ND173" s="75"/>
      <c r="NE173" s="75"/>
      <c r="NF173" s="75"/>
      <c r="NG173" s="75"/>
      <c r="NH173" s="75"/>
      <c r="NI173" s="75"/>
      <c r="NJ173" s="75"/>
      <c r="NK173" s="75"/>
      <c r="NL173" s="75"/>
      <c r="NM173" s="75"/>
      <c r="NN173" s="75"/>
      <c r="NO173" s="75"/>
      <c r="NP173" s="75"/>
      <c r="NQ173" s="75"/>
      <c r="NR173" s="75"/>
      <c r="NS173" s="75"/>
      <c r="NT173" s="75"/>
      <c r="NU173" s="75"/>
      <c r="NV173" s="75"/>
      <c r="NW173" s="75"/>
      <c r="NX173" s="75"/>
      <c r="NY173" s="75"/>
      <c r="NZ173" s="75"/>
      <c r="OA173" s="75"/>
      <c r="OB173" s="75"/>
      <c r="OC173" s="75"/>
      <c r="OD173" s="75"/>
      <c r="OE173" s="75"/>
      <c r="OF173" s="75"/>
      <c r="OG173" s="75"/>
      <c r="OH173" s="75"/>
      <c r="OI173" s="75"/>
      <c r="OJ173" s="75"/>
      <c r="OK173" s="75"/>
      <c r="OL173" s="75"/>
      <c r="OM173" s="75"/>
      <c r="ON173" s="75"/>
      <c r="OO173" s="75"/>
      <c r="OP173" s="75"/>
      <c r="OQ173" s="75"/>
      <c r="OR173" s="75"/>
      <c r="OS173" s="75"/>
      <c r="OT173" s="75"/>
      <c r="OU173" s="75"/>
      <c r="OV173" s="75"/>
      <c r="OW173" s="75"/>
      <c r="OX173" s="75"/>
      <c r="OY173" s="75"/>
      <c r="OZ173" s="75"/>
      <c r="PA173" s="75"/>
      <c r="PB173" s="75"/>
      <c r="PC173" s="75"/>
      <c r="PD173" s="75"/>
      <c r="PE173" s="75"/>
      <c r="PF173" s="75"/>
      <c r="PG173" s="75"/>
      <c r="PH173" s="75"/>
      <c r="PI173" s="75"/>
      <c r="PJ173" s="75"/>
      <c r="PK173" s="75"/>
      <c r="PL173" s="75"/>
      <c r="PM173" s="75"/>
      <c r="PN173" s="75"/>
      <c r="PO173" s="75"/>
      <c r="PP173" s="75"/>
      <c r="PQ173" s="75"/>
      <c r="PR173" s="75"/>
      <c r="PS173" s="75"/>
      <c r="PT173" s="75"/>
      <c r="PU173" s="75"/>
      <c r="PV173" s="75"/>
      <c r="PW173" s="75"/>
      <c r="PX173" s="75"/>
      <c r="PY173" s="75"/>
      <c r="PZ173" s="75"/>
      <c r="QA173" s="75"/>
      <c r="QB173" s="75"/>
      <c r="QC173" s="75"/>
      <c r="QD173" s="75"/>
      <c r="QE173" s="75"/>
      <c r="QF173" s="75"/>
      <c r="QG173" s="75"/>
      <c r="QH173" s="75"/>
      <c r="QI173" s="75"/>
      <c r="QJ173" s="75"/>
      <c r="QK173" s="75"/>
      <c r="QL173" s="75"/>
      <c r="QM173" s="75"/>
      <c r="QN173" s="75"/>
      <c r="QO173" s="75"/>
      <c r="QP173" s="75"/>
      <c r="QQ173" s="75"/>
      <c r="QR173" s="75"/>
      <c r="QS173" s="75"/>
      <c r="QT173" s="75"/>
      <c r="QU173" s="75"/>
      <c r="QV173" s="75"/>
      <c r="QW173" s="75"/>
      <c r="QX173" s="75"/>
      <c r="QY173" s="75"/>
      <c r="QZ173" s="75"/>
      <c r="RA173" s="75"/>
      <c r="RB173" s="75"/>
      <c r="RC173" s="75"/>
      <c r="RD173" s="75"/>
      <c r="RE173" s="75"/>
      <c r="RF173" s="75"/>
      <c r="RG173" s="75"/>
      <c r="RH173" s="75"/>
      <c r="RI173" s="75"/>
      <c r="RJ173" s="75"/>
      <c r="RK173" s="75"/>
      <c r="RL173" s="75"/>
      <c r="RM173" s="75"/>
      <c r="RN173" s="75"/>
      <c r="RO173" s="75"/>
      <c r="RP173" s="75"/>
      <c r="RQ173" s="75"/>
      <c r="RR173" s="75"/>
      <c r="RS173" s="75"/>
      <c r="RT173" s="75"/>
      <c r="RU173" s="75"/>
      <c r="RV173" s="75"/>
      <c r="RW173" s="75"/>
      <c r="RX173" s="75"/>
      <c r="RY173" s="75"/>
      <c r="RZ173" s="75"/>
      <c r="SA173" s="75"/>
      <c r="SB173" s="75"/>
      <c r="SC173" s="75"/>
      <c r="SD173" s="75"/>
      <c r="SE173" s="75"/>
      <c r="SF173" s="75"/>
      <c r="SG173" s="75"/>
      <c r="SH173" s="75"/>
      <c r="SI173" s="75"/>
      <c r="SJ173" s="75"/>
      <c r="SK173" s="75"/>
      <c r="SL173" s="75"/>
      <c r="SM173" s="75"/>
      <c r="SN173" s="75"/>
      <c r="SO173" s="75"/>
      <c r="SP173" s="75"/>
      <c r="SQ173" s="75"/>
      <c r="SR173" s="75"/>
      <c r="SS173" s="75"/>
      <c r="ST173" s="75"/>
      <c r="SU173" s="75"/>
      <c r="SV173" s="75"/>
      <c r="SW173" s="75"/>
      <c r="SX173" s="75"/>
      <c r="SY173" s="75"/>
      <c r="SZ173" s="75"/>
      <c r="TA173" s="75"/>
      <c r="TB173" s="75"/>
      <c r="TC173" s="75"/>
      <c r="TD173" s="75"/>
      <c r="TE173" s="75"/>
      <c r="TF173" s="75"/>
      <c r="TG173" s="75"/>
      <c r="TH173" s="75"/>
      <c r="TI173" s="75"/>
      <c r="TJ173" s="75"/>
      <c r="TK173" s="75"/>
      <c r="TL173" s="75"/>
      <c r="TM173" s="75"/>
      <c r="TN173" s="75"/>
      <c r="TO173" s="75"/>
      <c r="TP173" s="75"/>
      <c r="TQ173" s="75"/>
      <c r="TR173" s="75"/>
      <c r="TS173" s="75"/>
      <c r="TT173" s="75"/>
      <c r="TU173" s="75"/>
      <c r="TV173" s="75"/>
      <c r="TW173" s="75"/>
      <c r="TX173" s="75"/>
      <c r="TY173" s="75"/>
      <c r="TZ173" s="75"/>
      <c r="UA173" s="75"/>
      <c r="UB173" s="75"/>
      <c r="UC173" s="75"/>
      <c r="UD173" s="75"/>
      <c r="UE173" s="75"/>
      <c r="UF173" s="75"/>
      <c r="UG173" s="75"/>
      <c r="UH173" s="75"/>
      <c r="UI173" s="75"/>
      <c r="UJ173" s="75"/>
      <c r="UK173" s="75"/>
      <c r="UL173" s="75"/>
      <c r="UM173" s="75"/>
      <c r="UN173" s="75"/>
      <c r="UO173" s="75"/>
      <c r="UP173" s="75"/>
      <c r="UQ173" s="75"/>
      <c r="UR173" s="75"/>
      <c r="US173" s="75"/>
      <c r="UT173" s="75"/>
      <c r="UU173" s="75"/>
      <c r="UV173" s="75"/>
      <c r="UW173" s="75"/>
      <c r="UX173" s="75"/>
      <c r="UY173" s="75"/>
      <c r="UZ173" s="75"/>
      <c r="VA173" s="75"/>
      <c r="VB173" s="75"/>
      <c r="VC173" s="75"/>
      <c r="VD173" s="75"/>
      <c r="VE173" s="75"/>
      <c r="VF173" s="75"/>
      <c r="VG173" s="75"/>
      <c r="VH173" s="75"/>
      <c r="VI173" s="75"/>
      <c r="VJ173" s="75"/>
      <c r="VK173" s="75"/>
      <c r="VL173" s="75"/>
      <c r="VM173" s="75"/>
      <c r="VN173" s="75"/>
      <c r="VO173" s="75"/>
      <c r="VP173" s="75"/>
      <c r="VQ173" s="75"/>
      <c r="VR173" s="75"/>
      <c r="VS173" s="75"/>
      <c r="VT173" s="75"/>
      <c r="VU173" s="75"/>
      <c r="VV173" s="75"/>
      <c r="VW173" s="75"/>
      <c r="VX173" s="75"/>
      <c r="VY173" s="75"/>
      <c r="VZ173" s="75"/>
      <c r="WA173" s="75"/>
      <c r="WB173" s="75"/>
      <c r="WC173" s="75"/>
      <c r="WD173" s="75"/>
      <c r="WE173" s="75"/>
      <c r="WF173" s="75"/>
      <c r="WG173" s="75"/>
      <c r="WH173" s="75"/>
      <c r="WI173" s="75"/>
      <c r="WJ173" s="75"/>
      <c r="WK173" s="75"/>
      <c r="WL173" s="75"/>
      <c r="WM173" s="75"/>
      <c r="WN173" s="75"/>
      <c r="WO173" s="75"/>
      <c r="WP173" s="75"/>
      <c r="WQ173" s="75"/>
      <c r="WR173" s="75"/>
      <c r="WS173" s="75"/>
      <c r="WT173" s="75"/>
      <c r="WU173" s="75"/>
      <c r="WV173" s="75"/>
      <c r="WW173" s="75"/>
      <c r="WX173" s="75"/>
      <c r="WY173" s="75"/>
      <c r="WZ173" s="75"/>
      <c r="XA173" s="75"/>
      <c r="XB173" s="75"/>
      <c r="XC173" s="75"/>
      <c r="XD173" s="75"/>
      <c r="XE173" s="75"/>
      <c r="XF173" s="75"/>
      <c r="XG173" s="75"/>
      <c r="XH173" s="75"/>
      <c r="XI173" s="75"/>
      <c r="XJ173" s="75"/>
      <c r="XK173" s="75"/>
      <c r="XL173" s="75"/>
      <c r="XM173" s="75"/>
      <c r="XN173" s="75"/>
      <c r="XO173" s="75"/>
      <c r="XP173" s="75"/>
      <c r="XQ173" s="75"/>
      <c r="XR173" s="75"/>
      <c r="XS173" s="75"/>
      <c r="XT173" s="75"/>
      <c r="XU173" s="75"/>
      <c r="XV173" s="75"/>
      <c r="XW173" s="75"/>
      <c r="XX173" s="75"/>
      <c r="XY173" s="75"/>
      <c r="XZ173" s="75"/>
      <c r="YA173" s="75"/>
      <c r="YB173" s="75"/>
      <c r="YC173" s="75"/>
      <c r="YD173" s="75"/>
      <c r="YE173" s="75"/>
      <c r="YF173" s="75"/>
      <c r="YG173" s="75"/>
      <c r="YH173" s="75"/>
      <c r="YI173" s="75"/>
      <c r="YJ173" s="75"/>
      <c r="YK173" s="75"/>
      <c r="YL173" s="75"/>
      <c r="YM173" s="75"/>
      <c r="YN173" s="75"/>
      <c r="YO173" s="75"/>
      <c r="YP173" s="75"/>
      <c r="YQ173" s="75"/>
      <c r="YR173" s="75"/>
      <c r="YS173" s="75"/>
      <c r="YT173" s="75"/>
      <c r="YU173" s="75"/>
      <c r="YV173" s="75"/>
      <c r="YW173" s="75"/>
      <c r="YX173" s="75"/>
      <c r="YY173" s="75"/>
      <c r="YZ173" s="75"/>
      <c r="ZA173" s="75"/>
      <c r="ZB173" s="75"/>
      <c r="ZC173" s="75"/>
      <c r="ZD173" s="75"/>
      <c r="ZE173" s="75"/>
      <c r="ZF173" s="75"/>
      <c r="ZG173" s="75"/>
      <c r="ZH173" s="75"/>
      <c r="ZI173" s="75"/>
      <c r="ZJ173" s="75"/>
      <c r="ZK173" s="75"/>
      <c r="ZL173" s="75"/>
      <c r="ZM173" s="75"/>
      <c r="ZN173" s="75"/>
      <c r="ZO173" s="75"/>
      <c r="ZP173" s="75"/>
      <c r="ZQ173" s="75"/>
      <c r="ZR173" s="75"/>
      <c r="ZS173" s="75"/>
      <c r="ZT173" s="75"/>
      <c r="ZU173" s="75"/>
      <c r="ZV173" s="75"/>
      <c r="ZW173" s="75"/>
      <c r="ZX173" s="75"/>
      <c r="ZY173" s="75"/>
      <c r="ZZ173" s="75"/>
      <c r="AAA173" s="75"/>
      <c r="AAB173" s="75"/>
      <c r="AAC173" s="75"/>
      <c r="AAD173" s="75"/>
      <c r="AAE173" s="75"/>
      <c r="AAF173" s="75"/>
      <c r="AAG173" s="75"/>
      <c r="AAH173" s="75"/>
      <c r="AAI173" s="75"/>
      <c r="AAJ173" s="75"/>
      <c r="AAK173" s="75"/>
      <c r="AAL173" s="75"/>
      <c r="AAM173" s="75"/>
      <c r="AAN173" s="75"/>
      <c r="AAO173" s="75"/>
      <c r="AAP173" s="75"/>
      <c r="AAQ173" s="75"/>
      <c r="AAR173" s="75"/>
      <c r="AAS173" s="75"/>
      <c r="AAT173" s="75"/>
      <c r="AAU173" s="75"/>
      <c r="AAV173" s="75"/>
      <c r="AAW173" s="75"/>
      <c r="AAX173" s="75"/>
      <c r="AAY173" s="75"/>
      <c r="AAZ173" s="75"/>
      <c r="ABA173" s="75"/>
      <c r="ABB173" s="75"/>
      <c r="ABC173" s="75"/>
      <c r="ABD173" s="75"/>
      <c r="ABE173" s="75"/>
      <c r="ABF173" s="75"/>
      <c r="ABG173" s="75"/>
      <c r="ABH173" s="75"/>
      <c r="ABI173" s="75"/>
      <c r="ABJ173" s="75"/>
      <c r="ABK173" s="75"/>
      <c r="ABL173" s="75"/>
      <c r="ABM173" s="75"/>
      <c r="ABN173" s="75"/>
      <c r="ABO173" s="75"/>
      <c r="ABP173" s="75"/>
      <c r="ABQ173" s="75"/>
      <c r="ABR173" s="75"/>
      <c r="ABS173" s="75"/>
      <c r="ABT173" s="75"/>
      <c r="ABU173" s="75"/>
      <c r="ABV173" s="75"/>
      <c r="ABW173" s="75"/>
      <c r="ABX173" s="75"/>
      <c r="ABY173" s="75"/>
      <c r="ABZ173" s="75"/>
      <c r="ACA173" s="75"/>
      <c r="ACB173" s="75"/>
      <c r="ACC173" s="75"/>
      <c r="ACD173" s="75"/>
      <c r="ACE173" s="75"/>
      <c r="ACF173" s="75"/>
      <c r="ACG173" s="75"/>
      <c r="ACH173" s="75"/>
      <c r="ACI173" s="75"/>
      <c r="ACJ173" s="75"/>
      <c r="ACK173" s="75"/>
      <c r="ACL173" s="75"/>
      <c r="ACM173" s="75"/>
      <c r="ACN173" s="75"/>
      <c r="ACO173" s="75"/>
      <c r="ACP173" s="75"/>
      <c r="ACQ173" s="75"/>
      <c r="ACR173" s="75"/>
      <c r="ACS173" s="75"/>
      <c r="ACT173" s="75"/>
      <c r="ACU173" s="75"/>
      <c r="ACV173" s="75"/>
      <c r="ACW173" s="75"/>
      <c r="ACX173" s="75"/>
      <c r="ACY173" s="75"/>
      <c r="ACZ173" s="75"/>
      <c r="ADA173" s="75"/>
      <c r="ADB173" s="75"/>
      <c r="ADC173" s="75"/>
      <c r="ADD173" s="75"/>
      <c r="ADE173" s="75"/>
      <c r="ADF173" s="75"/>
      <c r="ADG173" s="75"/>
      <c r="ADH173" s="75"/>
      <c r="ADI173" s="75"/>
      <c r="ADJ173" s="75"/>
      <c r="ADK173" s="75"/>
      <c r="ADL173" s="75"/>
      <c r="ADM173" s="75"/>
      <c r="ADN173" s="75"/>
      <c r="ADO173" s="75"/>
      <c r="ADP173" s="75"/>
      <c r="ADQ173" s="75"/>
      <c r="ADR173" s="75"/>
      <c r="ADS173" s="75"/>
      <c r="ADT173" s="75"/>
      <c r="ADU173" s="75"/>
      <c r="ADV173" s="75"/>
      <c r="ADW173" s="75"/>
      <c r="ADX173" s="75"/>
      <c r="ADY173" s="75"/>
      <c r="ADZ173" s="75"/>
      <c r="AEA173" s="75"/>
      <c r="AEB173" s="75"/>
      <c r="AEC173" s="75"/>
      <c r="AED173" s="75"/>
      <c r="AEE173" s="75"/>
      <c r="AEF173" s="75"/>
      <c r="AEG173" s="75"/>
      <c r="AEH173" s="75"/>
      <c r="AEI173" s="75"/>
      <c r="AEJ173" s="75"/>
      <c r="AEK173" s="75"/>
      <c r="AEL173" s="75"/>
      <c r="AEM173" s="75"/>
      <c r="AEN173" s="75"/>
      <c r="AEO173" s="75"/>
      <c r="AEP173" s="75"/>
      <c r="AEQ173" s="75"/>
      <c r="AER173" s="75"/>
      <c r="AES173" s="75"/>
      <c r="AET173" s="75"/>
      <c r="AEU173" s="75"/>
      <c r="AEV173" s="75"/>
      <c r="AEW173" s="75"/>
      <c r="AEX173" s="75"/>
      <c r="AEY173" s="75"/>
      <c r="AEZ173" s="75"/>
      <c r="AFA173" s="75"/>
      <c r="AFB173" s="75"/>
      <c r="AFC173" s="75"/>
      <c r="AFD173" s="75"/>
      <c r="AFE173" s="75"/>
      <c r="AFF173" s="75"/>
      <c r="AFG173" s="75"/>
      <c r="AFH173" s="75"/>
      <c r="AFI173" s="75"/>
      <c r="AFJ173" s="75"/>
      <c r="AFK173" s="75"/>
      <c r="AFL173" s="75"/>
      <c r="AFM173" s="75"/>
      <c r="AFN173" s="75"/>
      <c r="AFO173" s="75"/>
      <c r="AFP173" s="75"/>
      <c r="AFQ173" s="75"/>
      <c r="AFR173" s="75"/>
      <c r="AFS173" s="75"/>
      <c r="AFT173" s="75"/>
      <c r="AFU173" s="75"/>
      <c r="AFV173" s="75"/>
      <c r="AFW173" s="75"/>
      <c r="AFX173" s="75"/>
      <c r="AFY173" s="75"/>
      <c r="AFZ173" s="75"/>
      <c r="AGA173" s="75"/>
      <c r="AGB173" s="75"/>
      <c r="AGC173" s="75"/>
      <c r="AGD173" s="75"/>
      <c r="AGE173" s="75"/>
      <c r="AGF173" s="75"/>
      <c r="AGG173" s="75"/>
      <c r="AGH173" s="75"/>
      <c r="AGI173" s="75"/>
      <c r="AGJ173" s="75"/>
      <c r="AGK173" s="75"/>
      <c r="AGL173" s="75"/>
      <c r="AGM173" s="75"/>
      <c r="AGN173" s="75"/>
      <c r="AGO173" s="75"/>
      <c r="AGP173" s="75"/>
      <c r="AGQ173" s="75"/>
      <c r="AGR173" s="75"/>
      <c r="AGS173" s="75"/>
      <c r="AGT173" s="75"/>
      <c r="AGU173" s="75"/>
      <c r="AGV173" s="75"/>
      <c r="AGW173" s="75"/>
      <c r="AGX173" s="75"/>
      <c r="AGY173" s="75"/>
      <c r="AGZ173" s="75"/>
      <c r="AHA173" s="75"/>
      <c r="AHB173" s="75"/>
      <c r="AHC173" s="75"/>
      <c r="AHD173" s="75"/>
      <c r="AHE173" s="75"/>
      <c r="AHF173" s="75"/>
      <c r="AHG173" s="75"/>
      <c r="AHH173" s="75"/>
      <c r="AHI173" s="75"/>
      <c r="AHJ173" s="75"/>
      <c r="AHK173" s="75"/>
      <c r="AHL173" s="75"/>
      <c r="AHM173" s="75"/>
      <c r="AHN173" s="75"/>
      <c r="AHO173" s="75"/>
      <c r="AHP173" s="75"/>
      <c r="AHQ173" s="75"/>
      <c r="AHR173" s="75"/>
      <c r="AHS173" s="75"/>
      <c r="AHT173" s="75"/>
      <c r="AHU173" s="75"/>
      <c r="AHV173" s="75"/>
      <c r="AHW173" s="75"/>
      <c r="AHX173" s="75"/>
      <c r="AHY173" s="75"/>
      <c r="AHZ173" s="75"/>
      <c r="AIA173" s="75"/>
      <c r="AIB173" s="75"/>
      <c r="AIC173" s="75"/>
      <c r="AID173" s="75"/>
      <c r="AIE173" s="75"/>
      <c r="AIF173" s="75"/>
      <c r="AIG173" s="75"/>
      <c r="AIH173" s="75"/>
      <c r="AII173" s="75"/>
      <c r="AIJ173" s="75"/>
      <c r="AIK173" s="75"/>
      <c r="AIL173" s="75"/>
      <c r="AIM173" s="75"/>
      <c r="AIN173" s="75"/>
      <c r="AIO173" s="75"/>
      <c r="AIP173" s="75"/>
      <c r="AIQ173" s="75"/>
      <c r="AIR173" s="75"/>
      <c r="AIS173" s="75"/>
      <c r="AIT173" s="75"/>
      <c r="AIU173" s="75"/>
      <c r="AIV173" s="75"/>
      <c r="AIW173" s="75"/>
      <c r="AIX173" s="75"/>
      <c r="AIY173" s="75"/>
      <c r="AIZ173" s="75"/>
      <c r="AJA173" s="75"/>
      <c r="AJB173" s="75"/>
      <c r="AJC173" s="75"/>
      <c r="AJD173" s="75"/>
      <c r="AJE173" s="75"/>
      <c r="AJF173" s="75"/>
      <c r="AJG173" s="75"/>
      <c r="AJH173" s="75"/>
      <c r="AJI173" s="75"/>
      <c r="AJJ173" s="75"/>
      <c r="AJK173" s="75"/>
      <c r="AJL173" s="75"/>
      <c r="AJM173" s="75"/>
      <c r="AJN173" s="75"/>
      <c r="AJO173" s="75"/>
      <c r="AJP173" s="75"/>
      <c r="AJQ173" s="75"/>
      <c r="AJR173" s="75"/>
      <c r="AJS173" s="75"/>
      <c r="AJT173" s="75"/>
      <c r="AJU173" s="75"/>
      <c r="AJV173" s="75"/>
      <c r="AJW173" s="75"/>
      <c r="AJX173" s="75"/>
      <c r="AJY173" s="75"/>
      <c r="AJZ173" s="75"/>
      <c r="AKA173" s="75"/>
      <c r="AKB173" s="75"/>
      <c r="AKC173" s="75"/>
      <c r="AKD173" s="75"/>
      <c r="AKE173" s="75"/>
      <c r="AKF173" s="75"/>
      <c r="AKG173" s="75"/>
      <c r="AKH173" s="75"/>
      <c r="AKI173" s="75"/>
      <c r="AKJ173" s="75"/>
      <c r="AKK173" s="75"/>
      <c r="AKL173" s="75"/>
      <c r="AKM173" s="75"/>
      <c r="AKN173" s="75"/>
      <c r="AKO173" s="75"/>
      <c r="AKP173" s="75"/>
      <c r="AKQ173" s="75"/>
      <c r="AKR173" s="75"/>
      <c r="AKS173" s="75"/>
      <c r="AKT173" s="75"/>
      <c r="AKU173" s="75"/>
      <c r="AKV173" s="75"/>
      <c r="AKW173" s="75"/>
      <c r="AKX173" s="75"/>
      <c r="AKY173" s="75"/>
      <c r="AKZ173" s="75"/>
      <c r="ALA173" s="75"/>
      <c r="ALB173" s="75"/>
      <c r="ALC173" s="75"/>
      <c r="ALD173" s="75"/>
      <c r="ALE173" s="75"/>
      <c r="ALF173" s="75"/>
      <c r="ALG173" s="75"/>
      <c r="ALH173" s="75"/>
      <c r="ALI173" s="75"/>
      <c r="ALJ173" s="75"/>
      <c r="ALK173" s="75"/>
      <c r="ALL173" s="75"/>
      <c r="ALM173" s="75"/>
      <c r="ALN173" s="75"/>
      <c r="ALO173" s="75"/>
      <c r="ALP173" s="75"/>
      <c r="ALQ173" s="75"/>
      <c r="ALR173" s="75"/>
      <c r="ALS173" s="75"/>
      <c r="ALT173" s="75"/>
      <c r="ALU173" s="75"/>
      <c r="ALV173" s="75"/>
      <c r="ALW173" s="75"/>
      <c r="ALX173" s="75"/>
      <c r="ALY173" s="75"/>
      <c r="ALZ173" s="75"/>
      <c r="AMA173" s="75"/>
      <c r="AMB173" s="75"/>
      <c r="AMC173" s="75"/>
      <c r="AMD173" s="75"/>
      <c r="AME173" s="75"/>
      <c r="AMF173" s="75"/>
      <c r="AMG173" s="75"/>
      <c r="AMH173" s="75"/>
      <c r="AMI173" s="75"/>
      <c r="AMJ173" s="75"/>
      <c r="AMK173" s="75"/>
      <c r="AML173" s="75"/>
      <c r="AMM173" s="75"/>
      <c r="AMN173" s="75"/>
      <c r="AMO173" s="75"/>
      <c r="AMP173" s="75"/>
      <c r="AMQ173" s="75"/>
      <c r="AMR173" s="75"/>
      <c r="AMS173" s="75"/>
      <c r="AMT173" s="75"/>
      <c r="AMU173" s="75"/>
      <c r="AMV173" s="75"/>
      <c r="AMW173" s="75"/>
      <c r="AMX173" s="75"/>
      <c r="AMY173" s="75"/>
      <c r="AMZ173" s="75"/>
      <c r="ANA173" s="75"/>
      <c r="ANB173" s="75"/>
      <c r="ANC173" s="75"/>
      <c r="AND173" s="75"/>
      <c r="ANE173" s="75"/>
      <c r="ANF173" s="75"/>
      <c r="ANG173" s="75"/>
      <c r="ANH173" s="75"/>
      <c r="ANI173" s="75"/>
      <c r="ANJ173" s="75"/>
      <c r="ANK173" s="75"/>
      <c r="ANL173" s="75"/>
      <c r="ANM173" s="75"/>
      <c r="ANN173" s="75"/>
      <c r="ANO173" s="75"/>
      <c r="ANP173" s="75"/>
      <c r="ANQ173" s="75"/>
      <c r="ANR173" s="75"/>
      <c r="ANS173" s="75"/>
      <c r="ANT173" s="75"/>
      <c r="ANU173" s="75"/>
      <c r="ANV173" s="75"/>
      <c r="ANW173" s="75"/>
      <c r="ANX173" s="75"/>
      <c r="ANY173" s="75"/>
      <c r="ANZ173" s="75"/>
      <c r="AOA173" s="75"/>
      <c r="AOB173" s="75"/>
      <c r="AOC173" s="75"/>
      <c r="AOD173" s="75"/>
      <c r="AOE173" s="75"/>
      <c r="AOF173" s="75"/>
      <c r="AOG173" s="75"/>
      <c r="AOH173" s="75"/>
      <c r="AOI173" s="75"/>
      <c r="AOJ173" s="75"/>
      <c r="AOK173" s="75"/>
      <c r="AOL173" s="75"/>
      <c r="AOM173" s="75"/>
      <c r="AON173" s="75"/>
      <c r="AOO173" s="75"/>
      <c r="AOP173" s="75"/>
      <c r="AOQ173" s="75"/>
      <c r="AOR173" s="75"/>
      <c r="AOS173" s="75"/>
      <c r="AOT173" s="75"/>
      <c r="AOU173" s="75"/>
      <c r="AOV173" s="75"/>
      <c r="AOW173" s="75"/>
      <c r="AOX173" s="75"/>
      <c r="AOY173" s="75"/>
      <c r="AOZ173" s="75"/>
      <c r="APA173" s="75"/>
      <c r="APB173" s="75"/>
      <c r="APC173" s="75"/>
      <c r="APD173" s="75"/>
      <c r="APE173" s="75"/>
      <c r="APF173" s="75"/>
      <c r="APG173" s="75"/>
      <c r="APH173" s="75"/>
      <c r="API173" s="75"/>
      <c r="APJ173" s="75"/>
      <c r="APK173" s="75"/>
      <c r="APL173" s="75"/>
      <c r="APM173" s="75"/>
      <c r="APN173" s="75"/>
      <c r="APO173" s="75"/>
      <c r="APP173" s="75"/>
      <c r="APQ173" s="75"/>
      <c r="APR173" s="75"/>
      <c r="APS173" s="75"/>
      <c r="APT173" s="75"/>
      <c r="APU173" s="75"/>
      <c r="APV173" s="75"/>
      <c r="APW173" s="75"/>
      <c r="APX173" s="75"/>
      <c r="APY173" s="75"/>
      <c r="APZ173" s="75"/>
      <c r="AQA173" s="75"/>
      <c r="AQB173" s="75"/>
      <c r="AQC173" s="75"/>
      <c r="AQD173" s="75"/>
      <c r="AQE173" s="75"/>
      <c r="AQF173" s="75"/>
      <c r="AQG173" s="75"/>
      <c r="AQH173" s="75"/>
      <c r="AQI173" s="75"/>
      <c r="AQJ173" s="75"/>
      <c r="AQK173" s="75"/>
      <c r="AQL173" s="75"/>
      <c r="AQM173" s="75"/>
      <c r="AQN173" s="75"/>
      <c r="AQO173" s="75"/>
      <c r="AQP173" s="75"/>
      <c r="AQQ173" s="75"/>
      <c r="AQR173" s="75"/>
      <c r="AQS173" s="75"/>
      <c r="AQT173" s="75"/>
      <c r="AQU173" s="75"/>
      <c r="AQV173" s="75"/>
      <c r="AQW173" s="75"/>
      <c r="AQX173" s="75"/>
      <c r="AQY173" s="75"/>
      <c r="AQZ173" s="75"/>
      <c r="ARA173" s="75"/>
      <c r="ARB173" s="75"/>
      <c r="ARC173" s="75"/>
      <c r="ARD173" s="75"/>
      <c r="ARE173" s="75"/>
      <c r="ARF173" s="75"/>
      <c r="ARG173" s="75"/>
      <c r="ARH173" s="75"/>
      <c r="ARI173" s="75"/>
      <c r="ARJ173" s="75"/>
      <c r="ARK173" s="75"/>
      <c r="ARL173" s="75"/>
      <c r="ARM173" s="75"/>
      <c r="ARN173" s="75"/>
      <c r="ARO173" s="75"/>
      <c r="ARP173" s="75"/>
      <c r="ARQ173" s="75"/>
      <c r="ARR173" s="75"/>
      <c r="ARS173" s="75"/>
      <c r="ART173" s="75"/>
      <c r="ARU173" s="75"/>
      <c r="ARV173" s="75"/>
      <c r="ARW173" s="75"/>
      <c r="ARX173" s="75"/>
      <c r="ARY173" s="75"/>
      <c r="ARZ173" s="75"/>
      <c r="ASA173" s="75"/>
      <c r="ASB173" s="75"/>
      <c r="ASC173" s="75"/>
      <c r="ASD173" s="75"/>
      <c r="ASE173" s="75"/>
      <c r="ASF173" s="75"/>
      <c r="ASG173" s="75"/>
      <c r="ASH173" s="75"/>
      <c r="ASI173" s="75"/>
      <c r="ASJ173" s="75"/>
      <c r="ASK173" s="75"/>
      <c r="ASL173" s="75"/>
      <c r="ASM173" s="75"/>
      <c r="ASN173" s="75"/>
      <c r="ASO173" s="75"/>
      <c r="ASP173" s="75"/>
      <c r="ASQ173" s="75"/>
      <c r="ASR173" s="75"/>
      <c r="ASS173" s="75"/>
      <c r="AST173" s="75"/>
      <c r="ASU173" s="75"/>
      <c r="ASV173" s="75"/>
      <c r="ASW173" s="75"/>
      <c r="ASX173" s="75"/>
      <c r="ASY173" s="75"/>
      <c r="ASZ173" s="75"/>
      <c r="ATA173" s="75"/>
      <c r="ATB173" s="75"/>
      <c r="ATC173" s="75"/>
      <c r="ATD173" s="75"/>
      <c r="ATE173" s="75"/>
      <c r="ATF173" s="75"/>
      <c r="ATG173" s="75"/>
      <c r="ATH173" s="75"/>
      <c r="ATI173" s="75"/>
      <c r="ATJ173" s="75"/>
      <c r="ATK173" s="75"/>
      <c r="ATL173" s="75"/>
      <c r="ATM173" s="75"/>
      <c r="ATN173" s="75"/>
      <c r="ATO173" s="75"/>
      <c r="ATP173" s="75"/>
      <c r="ATQ173" s="75"/>
      <c r="ATR173" s="75"/>
      <c r="ATS173" s="75"/>
      <c r="ATT173" s="75"/>
      <c r="ATU173" s="75"/>
      <c r="ATV173" s="75"/>
      <c r="ATW173" s="75"/>
      <c r="ATX173" s="75"/>
      <c r="ATY173" s="75"/>
      <c r="ATZ173" s="75"/>
      <c r="AUA173" s="75"/>
      <c r="AUB173" s="75"/>
      <c r="AUC173" s="75"/>
      <c r="AUD173" s="75"/>
      <c r="AUE173" s="75"/>
      <c r="AUF173" s="75"/>
      <c r="AUG173" s="75"/>
      <c r="AUH173" s="75"/>
      <c r="AUI173" s="75"/>
      <c r="AUJ173" s="75"/>
      <c r="AUK173" s="75"/>
      <c r="AUL173" s="75"/>
      <c r="AUM173" s="75"/>
      <c r="AUN173" s="75"/>
      <c r="AUO173" s="75"/>
      <c r="AUP173" s="75"/>
      <c r="AUQ173" s="75"/>
      <c r="AUR173" s="75"/>
      <c r="AUS173" s="75"/>
      <c r="AUT173" s="75"/>
      <c r="AUU173" s="75"/>
      <c r="AUV173" s="75"/>
      <c r="AUW173" s="75"/>
      <c r="AUX173" s="75"/>
      <c r="AUY173" s="75"/>
      <c r="AUZ173" s="75"/>
      <c r="AVA173" s="75"/>
      <c r="AVB173" s="75"/>
      <c r="AVC173" s="75"/>
      <c r="AVD173" s="75"/>
      <c r="AVE173" s="75"/>
      <c r="AVF173" s="75"/>
      <c r="AVG173" s="75"/>
      <c r="AVH173" s="75"/>
      <c r="AVI173" s="75"/>
      <c r="AVJ173" s="75"/>
      <c r="AVK173" s="75"/>
      <c r="AVL173" s="75"/>
      <c r="AVM173" s="75"/>
      <c r="AVN173" s="75"/>
      <c r="AVO173" s="75"/>
      <c r="AVP173" s="75"/>
      <c r="AVQ173" s="75"/>
      <c r="AVR173" s="75"/>
      <c r="AVS173" s="75"/>
      <c r="AVT173" s="75"/>
      <c r="AVU173" s="75"/>
      <c r="AVV173" s="75"/>
      <c r="AVW173" s="75"/>
      <c r="AVX173" s="75"/>
      <c r="AVY173" s="75"/>
      <c r="AVZ173" s="75"/>
      <c r="AWA173" s="75"/>
      <c r="AWB173" s="75"/>
      <c r="AWC173" s="75"/>
      <c r="AWD173" s="75"/>
      <c r="AWE173" s="75"/>
      <c r="AWF173" s="75"/>
      <c r="AWG173" s="75"/>
      <c r="AWH173" s="75"/>
      <c r="AWI173" s="75"/>
      <c r="AWJ173" s="75"/>
      <c r="AWK173" s="75"/>
      <c r="AWL173" s="75"/>
      <c r="AWM173" s="75"/>
      <c r="AWN173" s="75"/>
      <c r="AWO173" s="75"/>
      <c r="AWP173" s="75"/>
      <c r="AWQ173" s="75"/>
      <c r="AWR173" s="75"/>
      <c r="AWS173" s="75"/>
      <c r="AWT173" s="75"/>
      <c r="AWU173" s="75"/>
      <c r="AWV173" s="75"/>
      <c r="AWW173" s="75"/>
      <c r="AWX173" s="75"/>
      <c r="AWY173" s="75"/>
      <c r="AWZ173" s="75"/>
      <c r="AXA173" s="75"/>
      <c r="AXB173" s="75"/>
      <c r="AXC173" s="75"/>
      <c r="AXD173" s="75"/>
      <c r="AXE173" s="75"/>
      <c r="AXF173" s="75"/>
      <c r="AXG173" s="75"/>
      <c r="AXH173" s="75"/>
      <c r="AXI173" s="75"/>
      <c r="AXJ173" s="75"/>
      <c r="AXK173" s="75"/>
      <c r="AXL173" s="75"/>
      <c r="AXM173" s="75"/>
      <c r="AXN173" s="75"/>
      <c r="AXO173" s="75"/>
      <c r="AXP173" s="75"/>
      <c r="AXQ173" s="75"/>
      <c r="AXR173" s="75"/>
      <c r="AXS173" s="75"/>
      <c r="AXT173" s="75"/>
      <c r="AXU173" s="75"/>
      <c r="AXV173" s="75"/>
      <c r="AXW173" s="75"/>
      <c r="AXX173" s="75"/>
      <c r="AXY173" s="75"/>
      <c r="AXZ173" s="75"/>
      <c r="AYA173" s="75"/>
      <c r="AYB173" s="75"/>
      <c r="AYC173" s="75"/>
      <c r="AYD173" s="75"/>
      <c r="AYE173" s="75"/>
      <c r="AYF173" s="75"/>
      <c r="AYG173" s="75"/>
      <c r="AYH173" s="75"/>
      <c r="AYI173" s="75"/>
      <c r="AYJ173" s="75"/>
      <c r="AYK173" s="75"/>
      <c r="AYL173" s="75"/>
      <c r="AYM173" s="75"/>
      <c r="AYN173" s="75"/>
      <c r="AYO173" s="75"/>
      <c r="AYP173" s="75"/>
      <c r="AYQ173" s="75"/>
      <c r="AYR173" s="75"/>
      <c r="AYS173" s="75"/>
      <c r="AYT173" s="75"/>
      <c r="AYU173" s="75"/>
      <c r="AYV173" s="75"/>
      <c r="AYW173" s="75"/>
      <c r="AYX173" s="75"/>
      <c r="AYY173" s="75"/>
      <c r="AYZ173" s="75"/>
      <c r="AZA173" s="75"/>
      <c r="AZB173" s="75"/>
      <c r="AZC173" s="75"/>
      <c r="AZD173" s="75"/>
      <c r="AZE173" s="75"/>
      <c r="AZF173" s="75"/>
      <c r="AZG173" s="75"/>
      <c r="AZH173" s="75"/>
      <c r="AZI173" s="75"/>
      <c r="AZJ173" s="75"/>
      <c r="AZK173" s="75"/>
      <c r="AZL173" s="75"/>
      <c r="AZM173" s="75"/>
      <c r="AZN173" s="75"/>
      <c r="AZO173" s="75"/>
      <c r="AZP173" s="75"/>
      <c r="AZQ173" s="75"/>
      <c r="AZR173" s="75"/>
      <c r="AZS173" s="75"/>
      <c r="AZT173" s="75"/>
      <c r="AZU173" s="75"/>
      <c r="AZV173" s="75"/>
      <c r="AZW173" s="75"/>
      <c r="AZX173" s="75"/>
      <c r="AZY173" s="75"/>
      <c r="AZZ173" s="75"/>
      <c r="BAA173" s="75"/>
      <c r="BAB173" s="75"/>
      <c r="BAC173" s="75"/>
      <c r="BAD173" s="75"/>
      <c r="BAE173" s="75"/>
      <c r="BAF173" s="75"/>
      <c r="BAG173" s="75"/>
      <c r="BAH173" s="75"/>
      <c r="BAI173" s="75"/>
      <c r="BAJ173" s="75"/>
      <c r="BAK173" s="75"/>
      <c r="BAL173" s="75"/>
      <c r="BAM173" s="75"/>
      <c r="BAN173" s="75"/>
      <c r="BAO173" s="75"/>
      <c r="BAP173" s="75"/>
      <c r="BAQ173" s="75"/>
      <c r="BAR173" s="75"/>
      <c r="BAS173" s="75"/>
      <c r="BAT173" s="75"/>
      <c r="BAU173" s="75"/>
      <c r="BAV173" s="75"/>
      <c r="BAW173" s="75"/>
      <c r="BAX173" s="75"/>
      <c r="BAY173" s="75"/>
      <c r="BAZ173" s="75"/>
      <c r="BBA173" s="75"/>
      <c r="BBB173" s="75"/>
      <c r="BBC173" s="75"/>
      <c r="BBD173" s="75"/>
      <c r="BBE173" s="75"/>
      <c r="BBF173" s="75"/>
      <c r="BBG173" s="75"/>
      <c r="BBH173" s="75"/>
      <c r="BBI173" s="75"/>
      <c r="BBJ173" s="75"/>
      <c r="BBK173" s="75"/>
      <c r="BBL173" s="75"/>
      <c r="BBM173" s="75"/>
      <c r="BBN173" s="75"/>
      <c r="BBO173" s="75"/>
      <c r="BBP173" s="75"/>
      <c r="BBQ173" s="75"/>
      <c r="BBR173" s="75"/>
      <c r="BBS173" s="75"/>
      <c r="BBT173" s="75"/>
      <c r="BBU173" s="75"/>
      <c r="BBV173" s="75"/>
      <c r="BBW173" s="75"/>
      <c r="BBX173" s="75"/>
      <c r="BBY173" s="75"/>
      <c r="BBZ173" s="75"/>
      <c r="BCA173" s="75"/>
      <c r="BCB173" s="75"/>
      <c r="BCC173" s="75"/>
      <c r="BCD173" s="75"/>
      <c r="BCE173" s="75"/>
      <c r="BCF173" s="75"/>
      <c r="BCG173" s="75"/>
      <c r="BCH173" s="75"/>
      <c r="BCI173" s="75"/>
      <c r="BCJ173" s="75"/>
      <c r="BCK173" s="75"/>
      <c r="BCL173" s="75"/>
      <c r="BCM173" s="75"/>
      <c r="BCN173" s="75"/>
      <c r="BCO173" s="75"/>
      <c r="BCP173" s="75"/>
      <c r="BCQ173" s="75"/>
      <c r="BCR173" s="75"/>
      <c r="BCS173" s="75"/>
      <c r="BCT173" s="75"/>
      <c r="BCU173" s="75"/>
      <c r="BCV173" s="75"/>
      <c r="BCW173" s="75"/>
      <c r="BCX173" s="75"/>
      <c r="BCY173" s="75"/>
      <c r="BCZ173" s="75"/>
      <c r="BDA173" s="75"/>
      <c r="BDB173" s="75"/>
      <c r="BDC173" s="75"/>
      <c r="BDD173" s="75"/>
      <c r="BDE173" s="75"/>
      <c r="BDF173" s="75"/>
      <c r="BDG173" s="75"/>
      <c r="BDH173" s="75"/>
      <c r="BDI173" s="75"/>
      <c r="BDJ173" s="75"/>
      <c r="BDK173" s="75"/>
      <c r="BDL173" s="75"/>
      <c r="BDM173" s="75"/>
      <c r="BDN173" s="75"/>
      <c r="BDO173" s="75"/>
      <c r="BDP173" s="75"/>
      <c r="BDQ173" s="75"/>
      <c r="BDR173" s="75"/>
      <c r="BDS173" s="75"/>
      <c r="BDT173" s="75"/>
      <c r="BDU173" s="75"/>
      <c r="BDV173" s="75"/>
      <c r="BDW173" s="75"/>
      <c r="BDX173" s="75"/>
      <c r="BDY173" s="75"/>
      <c r="BDZ173" s="75"/>
      <c r="BEA173" s="75"/>
      <c r="BEB173" s="75"/>
      <c r="BEC173" s="75"/>
      <c r="BED173" s="75"/>
      <c r="BEE173" s="75"/>
      <c r="BEF173" s="75"/>
      <c r="BEG173" s="75"/>
      <c r="BEH173" s="75"/>
      <c r="BEI173" s="75"/>
      <c r="BEJ173" s="75"/>
      <c r="BEK173" s="75"/>
      <c r="BEL173" s="75"/>
      <c r="BEM173" s="75"/>
      <c r="BEN173" s="75"/>
      <c r="BEO173" s="75"/>
      <c r="BEP173" s="75"/>
      <c r="BEQ173" s="75"/>
      <c r="BER173" s="75"/>
      <c r="BES173" s="75"/>
      <c r="BET173" s="75"/>
      <c r="BEU173" s="75"/>
      <c r="BEV173" s="75"/>
      <c r="BEW173" s="75"/>
      <c r="BEX173" s="75"/>
      <c r="BEY173" s="75"/>
      <c r="BEZ173" s="75"/>
      <c r="BFA173" s="75"/>
      <c r="BFB173" s="75"/>
      <c r="BFC173" s="75"/>
      <c r="BFD173" s="75"/>
      <c r="BFE173" s="75"/>
      <c r="BFF173" s="75"/>
      <c r="BFG173" s="75"/>
      <c r="BFH173" s="75"/>
      <c r="BFI173" s="75"/>
      <c r="BFJ173" s="75"/>
      <c r="BFK173" s="75"/>
      <c r="BFL173" s="75"/>
      <c r="BFM173" s="75"/>
      <c r="BFN173" s="75"/>
      <c r="BFO173" s="75"/>
      <c r="BFP173" s="75"/>
      <c r="BFQ173" s="75"/>
      <c r="BFR173" s="75"/>
      <c r="BFS173" s="75"/>
      <c r="BFT173" s="75"/>
      <c r="BFU173" s="75"/>
      <c r="BFV173" s="75"/>
      <c r="BFW173" s="75"/>
      <c r="BFX173" s="75"/>
      <c r="BFY173" s="75"/>
      <c r="BFZ173" s="75"/>
      <c r="BGA173" s="75"/>
      <c r="BGB173" s="75"/>
      <c r="BGC173" s="75"/>
      <c r="BGD173" s="75"/>
      <c r="BGE173" s="75"/>
      <c r="BGF173" s="75"/>
      <c r="BGG173" s="75"/>
      <c r="BGH173" s="75"/>
      <c r="BGI173" s="75"/>
      <c r="BGJ173" s="75"/>
      <c r="BGK173" s="75"/>
      <c r="BGL173" s="75"/>
      <c r="BGM173" s="75"/>
      <c r="BGN173" s="75"/>
      <c r="BGO173" s="75"/>
      <c r="BGP173" s="75"/>
      <c r="BGQ173" s="75"/>
      <c r="BGR173" s="75"/>
      <c r="BGS173" s="75"/>
      <c r="BGT173" s="75"/>
      <c r="BGU173" s="75"/>
      <c r="BGV173" s="75"/>
      <c r="BGW173" s="75"/>
      <c r="BGX173" s="75"/>
      <c r="BGY173" s="75"/>
      <c r="BGZ173" s="75"/>
      <c r="BHA173" s="75"/>
      <c r="BHB173" s="75"/>
      <c r="BHC173" s="75"/>
      <c r="BHD173" s="75"/>
      <c r="BHE173" s="75"/>
      <c r="BHF173" s="75"/>
      <c r="BHG173" s="75"/>
      <c r="BHH173" s="75"/>
      <c r="BHI173" s="75"/>
      <c r="BHJ173" s="75"/>
      <c r="BHK173" s="75"/>
      <c r="BHL173" s="75"/>
      <c r="BHM173" s="75"/>
      <c r="BHN173" s="75"/>
      <c r="BHO173" s="75"/>
      <c r="BHP173" s="75"/>
      <c r="BHQ173" s="75"/>
      <c r="BHR173" s="75"/>
      <c r="BHS173" s="75"/>
      <c r="BHT173" s="75"/>
      <c r="BHU173" s="75"/>
      <c r="BHV173" s="75"/>
      <c r="BHW173" s="75"/>
      <c r="BHX173" s="75"/>
      <c r="BHY173" s="75"/>
      <c r="BHZ173" s="75"/>
      <c r="BIA173" s="75"/>
      <c r="BIB173" s="75"/>
      <c r="BIC173" s="75"/>
      <c r="BID173" s="75"/>
      <c r="BIE173" s="75"/>
      <c r="BIF173" s="75"/>
      <c r="BIG173" s="75"/>
      <c r="BIH173" s="75"/>
      <c r="BII173" s="75"/>
      <c r="BIJ173" s="75"/>
      <c r="BIK173" s="75"/>
      <c r="BIL173" s="75"/>
      <c r="BIM173" s="75"/>
      <c r="BIN173" s="75"/>
      <c r="BIO173" s="75"/>
      <c r="BIP173" s="75"/>
      <c r="BIQ173" s="75"/>
      <c r="BIR173" s="75"/>
      <c r="BIS173" s="75"/>
      <c r="BIT173" s="75"/>
      <c r="BIU173" s="75"/>
      <c r="BIV173" s="75"/>
      <c r="BIW173" s="75"/>
      <c r="BIX173" s="75"/>
      <c r="BIY173" s="75"/>
      <c r="BIZ173" s="75"/>
      <c r="BJA173" s="75"/>
      <c r="BJB173" s="75"/>
      <c r="BJC173" s="75"/>
      <c r="BJD173" s="75"/>
      <c r="BJE173" s="75"/>
      <c r="BJF173" s="75"/>
      <c r="BJG173" s="75"/>
      <c r="BJH173" s="75"/>
      <c r="BJI173" s="75"/>
      <c r="BJJ173" s="75"/>
      <c r="BJK173" s="75"/>
      <c r="BJL173" s="75"/>
      <c r="BJM173" s="75"/>
      <c r="BJN173" s="75"/>
      <c r="BJO173" s="75"/>
      <c r="BJP173" s="75"/>
      <c r="BJQ173" s="75"/>
      <c r="BJR173" s="75"/>
      <c r="BJS173" s="75"/>
      <c r="BJT173" s="75"/>
      <c r="BJU173" s="75"/>
      <c r="BJV173" s="75"/>
      <c r="BJW173" s="75"/>
      <c r="BJX173" s="75"/>
      <c r="BJY173" s="75"/>
      <c r="BJZ173" s="75"/>
      <c r="BKA173" s="75"/>
      <c r="BKB173" s="75"/>
      <c r="BKC173" s="75"/>
      <c r="BKD173" s="75"/>
      <c r="BKE173" s="75"/>
      <c r="BKF173" s="75"/>
      <c r="BKG173" s="75"/>
      <c r="BKH173" s="75"/>
      <c r="BKI173" s="75"/>
      <c r="BKJ173" s="75"/>
      <c r="BKK173" s="75"/>
      <c r="BKL173" s="75"/>
      <c r="BKM173" s="75"/>
      <c r="BKN173" s="75"/>
      <c r="BKO173" s="75"/>
      <c r="BKP173" s="75"/>
      <c r="BKQ173" s="75"/>
      <c r="BKR173" s="75"/>
      <c r="BKS173" s="75"/>
      <c r="BKT173" s="75"/>
      <c r="BKU173" s="75"/>
      <c r="BKV173" s="75"/>
      <c r="BKW173" s="75"/>
      <c r="BKX173" s="75"/>
      <c r="BKY173" s="75"/>
      <c r="BKZ173" s="75"/>
      <c r="BLA173" s="75"/>
      <c r="BLB173" s="75"/>
      <c r="BLC173" s="75"/>
      <c r="BLD173" s="75"/>
      <c r="BLE173" s="75"/>
      <c r="BLF173" s="75"/>
      <c r="BLG173" s="75"/>
      <c r="BLH173" s="75"/>
      <c r="BLI173" s="75"/>
      <c r="BLJ173" s="75"/>
      <c r="BLK173" s="75"/>
      <c r="BLL173" s="75"/>
      <c r="BLM173" s="75"/>
      <c r="BLN173" s="75"/>
      <c r="BLO173" s="75"/>
      <c r="BLP173" s="75"/>
      <c r="BLQ173" s="75"/>
      <c r="BLR173" s="75"/>
      <c r="BLS173" s="75"/>
      <c r="BLT173" s="75"/>
      <c r="BLU173" s="75"/>
      <c r="BLV173" s="75"/>
      <c r="BLW173" s="75"/>
      <c r="BLX173" s="75"/>
      <c r="BLY173" s="75"/>
      <c r="BLZ173" s="75"/>
      <c r="BMA173" s="75"/>
      <c r="BMB173" s="75"/>
      <c r="BMC173" s="75"/>
      <c r="BMD173" s="75"/>
      <c r="BME173" s="75"/>
      <c r="BMF173" s="75"/>
      <c r="BMG173" s="75"/>
      <c r="BMH173" s="75"/>
      <c r="BMI173" s="75"/>
      <c r="BMJ173" s="75"/>
      <c r="BMK173" s="75"/>
      <c r="BML173" s="75"/>
      <c r="BMM173" s="75"/>
      <c r="BMN173" s="75"/>
      <c r="BMO173" s="75"/>
      <c r="BMP173" s="75"/>
      <c r="BMQ173" s="75"/>
      <c r="BMR173" s="75"/>
      <c r="BMS173" s="75"/>
      <c r="BMT173" s="75"/>
      <c r="BMU173" s="75"/>
      <c r="BMV173" s="75"/>
      <c r="BMW173" s="75"/>
      <c r="BMX173" s="75"/>
      <c r="BMY173" s="75"/>
      <c r="BMZ173" s="75"/>
      <c r="BNA173" s="75"/>
      <c r="BNB173" s="75"/>
      <c r="BNC173" s="75"/>
      <c r="BND173" s="75"/>
      <c r="BNE173" s="75"/>
      <c r="BNF173" s="75"/>
      <c r="BNG173" s="75"/>
      <c r="BNH173" s="75"/>
      <c r="BNI173" s="75"/>
      <c r="BNJ173" s="75"/>
      <c r="BNK173" s="75"/>
      <c r="BNL173" s="75"/>
      <c r="BNM173" s="75"/>
      <c r="BNN173" s="75"/>
      <c r="BNO173" s="75"/>
      <c r="BNP173" s="75"/>
      <c r="BNQ173" s="75"/>
      <c r="BNR173" s="75"/>
      <c r="BNS173" s="75"/>
      <c r="BNT173" s="75"/>
      <c r="BNU173" s="75"/>
      <c r="BNV173" s="75"/>
      <c r="BNW173" s="75"/>
      <c r="BNX173" s="75"/>
      <c r="BNY173" s="75"/>
      <c r="BNZ173" s="75"/>
      <c r="BOA173" s="75"/>
      <c r="BOB173" s="75"/>
      <c r="BOC173" s="75"/>
      <c r="BOD173" s="75"/>
      <c r="BOE173" s="75"/>
      <c r="BOF173" s="75"/>
      <c r="BOG173" s="75"/>
      <c r="BOH173" s="75"/>
      <c r="BOI173" s="75"/>
      <c r="BOJ173" s="75"/>
      <c r="BOK173" s="75"/>
      <c r="BOL173" s="75"/>
      <c r="BOM173" s="75"/>
      <c r="BON173" s="75"/>
      <c r="BOO173" s="75"/>
      <c r="BOP173" s="75"/>
      <c r="BOQ173" s="75"/>
      <c r="BOR173" s="75"/>
      <c r="BOS173" s="75"/>
      <c r="BOT173" s="75"/>
      <c r="BOU173" s="75"/>
      <c r="BOV173" s="75"/>
      <c r="BOW173" s="75"/>
      <c r="BOX173" s="75"/>
      <c r="BOY173" s="75"/>
      <c r="BOZ173" s="75"/>
      <c r="BPA173" s="75"/>
      <c r="BPB173" s="75"/>
      <c r="BPC173" s="75"/>
      <c r="BPD173" s="75"/>
      <c r="BPE173" s="75"/>
      <c r="BPF173" s="75"/>
      <c r="BPG173" s="75"/>
      <c r="BPH173" s="75"/>
      <c r="BPI173" s="75"/>
      <c r="BPJ173" s="75"/>
      <c r="BPK173" s="75"/>
      <c r="BPL173" s="75"/>
      <c r="BPM173" s="75"/>
      <c r="BPN173" s="75"/>
      <c r="BPO173" s="75"/>
      <c r="BPP173" s="75"/>
      <c r="BPQ173" s="75"/>
      <c r="BPR173" s="75"/>
      <c r="BPS173" s="75"/>
      <c r="BPT173" s="75"/>
      <c r="BPU173" s="75"/>
      <c r="BPV173" s="75"/>
      <c r="BPW173" s="75"/>
      <c r="BPX173" s="75"/>
      <c r="BPY173" s="75"/>
      <c r="BPZ173" s="75"/>
      <c r="BQA173" s="75"/>
      <c r="BQB173" s="75"/>
      <c r="BQC173" s="75"/>
      <c r="BQD173" s="75"/>
      <c r="BQE173" s="75"/>
      <c r="BQF173" s="75"/>
      <c r="BQG173" s="75"/>
      <c r="BQH173" s="75"/>
      <c r="BQI173" s="75"/>
      <c r="BQJ173" s="75"/>
      <c r="BQK173" s="75"/>
      <c r="BQL173" s="75"/>
      <c r="BQM173" s="75"/>
      <c r="BQN173" s="75"/>
      <c r="BQO173" s="75"/>
      <c r="BQP173" s="75"/>
      <c r="BQQ173" s="75"/>
      <c r="BQR173" s="75"/>
      <c r="BQS173" s="75"/>
      <c r="BQT173" s="75"/>
      <c r="BQU173" s="75"/>
      <c r="BQV173" s="75"/>
      <c r="BQW173" s="75"/>
      <c r="BQX173" s="75"/>
      <c r="BQY173" s="75"/>
      <c r="BQZ173" s="75"/>
      <c r="BRA173" s="75"/>
      <c r="BRB173" s="75"/>
      <c r="BRC173" s="75"/>
      <c r="BRD173" s="75"/>
      <c r="BRE173" s="75"/>
      <c r="BRF173" s="75"/>
      <c r="BRG173" s="75"/>
      <c r="BRH173" s="75"/>
      <c r="BRI173" s="75"/>
      <c r="BRJ173" s="75"/>
      <c r="BRK173" s="75"/>
      <c r="BRL173" s="75"/>
      <c r="BRM173" s="75"/>
      <c r="BRN173" s="75"/>
      <c r="BRO173" s="75"/>
      <c r="BRP173" s="75"/>
      <c r="BRQ173" s="75"/>
      <c r="BRR173" s="75"/>
      <c r="BRS173" s="75"/>
      <c r="BRT173" s="75"/>
      <c r="BRU173" s="75"/>
      <c r="BRV173" s="75"/>
      <c r="BRW173" s="75"/>
      <c r="BRX173" s="75"/>
      <c r="BRY173" s="75"/>
      <c r="BRZ173" s="75"/>
      <c r="BSA173" s="75"/>
      <c r="BSB173" s="75"/>
      <c r="BSC173" s="75"/>
      <c r="BSD173" s="75"/>
      <c r="BSE173" s="75"/>
      <c r="BSF173" s="75"/>
      <c r="BSG173" s="75"/>
      <c r="BSH173" s="75"/>
      <c r="BSI173" s="75"/>
      <c r="BSJ173" s="75"/>
      <c r="BSK173" s="75"/>
      <c r="BSL173" s="75"/>
      <c r="BSM173" s="75"/>
      <c r="BSN173" s="75"/>
      <c r="BSO173" s="75"/>
      <c r="BSP173" s="75"/>
      <c r="BSQ173" s="75"/>
      <c r="BSR173" s="75"/>
      <c r="BSS173" s="75"/>
      <c r="BST173" s="75"/>
      <c r="BSU173" s="75"/>
      <c r="BSV173" s="75"/>
      <c r="BSW173" s="75"/>
      <c r="BSX173" s="75"/>
      <c r="BSY173" s="75"/>
      <c r="BSZ173" s="75"/>
      <c r="BTA173" s="75"/>
      <c r="BTB173" s="75"/>
      <c r="BTC173" s="75"/>
      <c r="BTD173" s="75"/>
      <c r="BTE173" s="75"/>
      <c r="BTF173" s="75"/>
      <c r="BTG173" s="75"/>
      <c r="BTH173" s="75"/>
      <c r="BTI173" s="75"/>
      <c r="BTJ173" s="75"/>
      <c r="BTK173" s="75"/>
      <c r="BTL173" s="75"/>
      <c r="BTM173" s="75"/>
      <c r="BTN173" s="75"/>
      <c r="BTO173" s="75"/>
      <c r="BTP173" s="75"/>
      <c r="BTQ173" s="75"/>
      <c r="BTR173" s="75"/>
      <c r="BTS173" s="75"/>
      <c r="BTT173" s="75"/>
      <c r="BTU173" s="75"/>
      <c r="BTV173" s="75"/>
      <c r="BTW173" s="75"/>
      <c r="BTX173" s="75"/>
      <c r="BTY173" s="75"/>
      <c r="BTZ173" s="75"/>
      <c r="BUA173" s="75"/>
      <c r="BUB173" s="75"/>
      <c r="BUC173" s="75"/>
      <c r="BUD173" s="75"/>
      <c r="BUE173" s="75"/>
      <c r="BUF173" s="75"/>
      <c r="BUG173" s="75"/>
      <c r="BUH173" s="75"/>
      <c r="BUI173" s="75"/>
      <c r="BUJ173" s="75"/>
      <c r="BUK173" s="75"/>
      <c r="BUL173" s="75"/>
      <c r="BUM173" s="75"/>
      <c r="BUN173" s="75"/>
      <c r="BUO173" s="75"/>
      <c r="BUP173" s="75"/>
      <c r="BUQ173" s="75"/>
      <c r="BUR173" s="75"/>
      <c r="BUS173" s="75"/>
      <c r="BUT173" s="75"/>
      <c r="BUU173" s="75"/>
      <c r="BUV173" s="75"/>
      <c r="BUW173" s="75"/>
      <c r="BUX173" s="75"/>
      <c r="BUY173" s="75"/>
      <c r="BUZ173" s="75"/>
      <c r="BVA173" s="75"/>
      <c r="BVB173" s="75"/>
      <c r="BVC173" s="75"/>
      <c r="BVD173" s="75"/>
      <c r="BVE173" s="75"/>
      <c r="BVF173" s="75"/>
      <c r="BVG173" s="75"/>
      <c r="BVH173" s="75"/>
      <c r="BVI173" s="75"/>
      <c r="BVJ173" s="75"/>
      <c r="BVK173" s="75"/>
      <c r="BVL173" s="75"/>
      <c r="BVM173" s="75"/>
      <c r="BVN173" s="75"/>
      <c r="BVO173" s="75"/>
      <c r="BVP173" s="75"/>
      <c r="BVQ173" s="75"/>
      <c r="BVR173" s="75"/>
      <c r="BVS173" s="75"/>
      <c r="BVT173" s="75"/>
      <c r="BVU173" s="75"/>
      <c r="BVV173" s="75"/>
      <c r="BVW173" s="75"/>
      <c r="BVX173" s="75"/>
      <c r="BVY173" s="75"/>
      <c r="BVZ173" s="75"/>
      <c r="BWA173" s="75"/>
      <c r="BWB173" s="75"/>
      <c r="BWC173" s="75"/>
      <c r="BWD173" s="75"/>
      <c r="BWE173" s="75"/>
      <c r="BWF173" s="75"/>
      <c r="BWG173" s="75"/>
      <c r="BWH173" s="75"/>
      <c r="BWI173" s="75"/>
      <c r="BWJ173" s="75"/>
      <c r="BWK173" s="75"/>
      <c r="BWL173" s="75"/>
      <c r="BWM173" s="75"/>
      <c r="BWN173" s="75"/>
      <c r="BWO173" s="75"/>
      <c r="BWP173" s="75"/>
      <c r="BWQ173" s="75"/>
      <c r="BWR173" s="75"/>
      <c r="BWS173" s="75"/>
      <c r="BWT173" s="75"/>
      <c r="BWU173" s="75"/>
      <c r="BWV173" s="75"/>
      <c r="BWW173" s="75"/>
      <c r="BWX173" s="75"/>
      <c r="BWY173" s="75"/>
      <c r="BWZ173" s="75"/>
      <c r="BXA173" s="75"/>
      <c r="BXB173" s="75"/>
      <c r="BXC173" s="75"/>
      <c r="BXD173" s="75"/>
      <c r="BXE173" s="75"/>
      <c r="BXF173" s="75"/>
      <c r="BXG173" s="75"/>
      <c r="BXH173" s="75"/>
      <c r="BXI173" s="75"/>
      <c r="BXJ173" s="75"/>
      <c r="BXK173" s="75"/>
      <c r="BXL173" s="75"/>
      <c r="BXM173" s="75"/>
      <c r="BXN173" s="75"/>
      <c r="BXO173" s="75"/>
      <c r="BXP173" s="75"/>
      <c r="BXQ173" s="75"/>
      <c r="BXR173" s="75"/>
      <c r="BXS173" s="75"/>
      <c r="BXT173" s="75"/>
      <c r="BXU173" s="75"/>
      <c r="BXV173" s="75"/>
      <c r="BXW173" s="75"/>
      <c r="BXX173" s="75"/>
      <c r="BXY173" s="75"/>
      <c r="BXZ173" s="75"/>
      <c r="BYA173" s="75"/>
      <c r="BYB173" s="75"/>
      <c r="BYC173" s="75"/>
      <c r="BYD173" s="75"/>
      <c r="BYE173" s="75"/>
      <c r="BYF173" s="75"/>
      <c r="BYG173" s="75"/>
      <c r="BYH173" s="75"/>
      <c r="BYI173" s="75"/>
      <c r="BYJ173" s="75"/>
      <c r="BYK173" s="75"/>
      <c r="BYL173" s="75"/>
      <c r="BYM173" s="75"/>
      <c r="BYN173" s="75"/>
      <c r="BYO173" s="75"/>
      <c r="BYP173" s="75"/>
      <c r="BYQ173" s="75"/>
      <c r="BYR173" s="75"/>
      <c r="BYS173" s="75"/>
      <c r="BYT173" s="75"/>
      <c r="BYU173" s="75"/>
      <c r="BYV173" s="75"/>
      <c r="BYW173" s="75"/>
      <c r="BYX173" s="75"/>
      <c r="BYY173" s="75"/>
      <c r="BYZ173" s="75"/>
      <c r="BZA173" s="75"/>
      <c r="BZB173" s="75"/>
      <c r="BZC173" s="75"/>
      <c r="BZD173" s="75"/>
      <c r="BZE173" s="75"/>
      <c r="BZF173" s="75"/>
      <c r="BZG173" s="75"/>
      <c r="BZH173" s="75"/>
      <c r="BZI173" s="75"/>
      <c r="BZJ173" s="75"/>
      <c r="BZK173" s="75"/>
      <c r="BZL173" s="75"/>
      <c r="BZM173" s="75"/>
      <c r="BZN173" s="75"/>
      <c r="BZO173" s="75"/>
      <c r="BZP173" s="75"/>
      <c r="BZQ173" s="75"/>
      <c r="BZR173" s="75"/>
      <c r="BZS173" s="75"/>
      <c r="BZT173" s="75"/>
      <c r="BZU173" s="75"/>
      <c r="BZV173" s="75"/>
      <c r="BZW173" s="75"/>
      <c r="BZX173" s="75"/>
      <c r="BZY173" s="75"/>
      <c r="BZZ173" s="75"/>
      <c r="CAA173" s="75"/>
      <c r="CAB173" s="75"/>
      <c r="CAC173" s="75"/>
      <c r="CAD173" s="75"/>
      <c r="CAE173" s="75"/>
      <c r="CAF173" s="75"/>
      <c r="CAG173" s="75"/>
      <c r="CAH173" s="75"/>
      <c r="CAI173" s="75"/>
      <c r="CAJ173" s="75"/>
      <c r="CAK173" s="75"/>
      <c r="CAL173" s="75"/>
      <c r="CAM173" s="75"/>
      <c r="CAN173" s="75"/>
      <c r="CAO173" s="75"/>
      <c r="CAP173" s="75"/>
      <c r="CAQ173" s="75"/>
      <c r="CAR173" s="75"/>
      <c r="CAS173" s="75"/>
      <c r="CAT173" s="75"/>
      <c r="CAU173" s="75"/>
      <c r="CAV173" s="75"/>
      <c r="CAW173" s="75"/>
      <c r="CAX173" s="75"/>
      <c r="CAY173" s="75"/>
      <c r="CAZ173" s="75"/>
      <c r="CBA173" s="75"/>
      <c r="CBB173" s="75"/>
      <c r="CBC173" s="75"/>
      <c r="CBD173" s="75"/>
      <c r="CBE173" s="75"/>
      <c r="CBF173" s="75"/>
      <c r="CBG173" s="75"/>
      <c r="CBH173" s="75"/>
      <c r="CBI173" s="75"/>
      <c r="CBJ173" s="75"/>
      <c r="CBK173" s="75"/>
      <c r="CBL173" s="75"/>
      <c r="CBM173" s="75"/>
      <c r="CBN173" s="75"/>
      <c r="CBO173" s="75"/>
      <c r="CBP173" s="75"/>
      <c r="CBQ173" s="75"/>
      <c r="CBR173" s="75"/>
      <c r="CBS173" s="75"/>
      <c r="CBT173" s="75"/>
      <c r="CBU173" s="75"/>
      <c r="CBV173" s="75"/>
      <c r="CBW173" s="75"/>
      <c r="CBX173" s="75"/>
      <c r="CBY173" s="75"/>
      <c r="CBZ173" s="75"/>
      <c r="CCA173" s="75"/>
      <c r="CCB173" s="75"/>
      <c r="CCC173" s="75"/>
      <c r="CCD173" s="75"/>
      <c r="CCE173" s="75"/>
      <c r="CCF173" s="75"/>
      <c r="CCG173" s="75"/>
      <c r="CCH173" s="75"/>
      <c r="CCI173" s="75"/>
      <c r="CCJ173" s="75"/>
      <c r="CCK173" s="75"/>
      <c r="CCL173" s="75"/>
      <c r="CCM173" s="75"/>
      <c r="CCN173" s="75"/>
      <c r="CCO173" s="75"/>
      <c r="CCP173" s="75"/>
      <c r="CCQ173" s="75"/>
      <c r="CCR173" s="75"/>
      <c r="CCS173" s="75"/>
      <c r="CCT173" s="75"/>
      <c r="CCU173" s="75"/>
      <c r="CCV173" s="75"/>
      <c r="CCW173" s="75"/>
      <c r="CCX173" s="75"/>
      <c r="CCY173" s="75"/>
      <c r="CCZ173" s="75"/>
      <c r="CDA173" s="75"/>
      <c r="CDB173" s="75"/>
      <c r="CDC173" s="75"/>
      <c r="CDD173" s="75"/>
      <c r="CDE173" s="75"/>
      <c r="CDF173" s="75"/>
      <c r="CDG173" s="75"/>
      <c r="CDH173" s="75"/>
      <c r="CDI173" s="75"/>
      <c r="CDJ173" s="75"/>
      <c r="CDK173" s="75"/>
      <c r="CDL173" s="75"/>
      <c r="CDM173" s="75"/>
      <c r="CDN173" s="75"/>
      <c r="CDO173" s="75"/>
      <c r="CDP173" s="75"/>
      <c r="CDQ173" s="75"/>
      <c r="CDR173" s="75"/>
      <c r="CDS173" s="75"/>
      <c r="CDT173" s="75"/>
      <c r="CDU173" s="75"/>
      <c r="CDV173" s="75"/>
      <c r="CDW173" s="75"/>
      <c r="CDX173" s="75"/>
      <c r="CDY173" s="75"/>
      <c r="CDZ173" s="75"/>
      <c r="CEA173" s="75"/>
      <c r="CEB173" s="75"/>
      <c r="CEC173" s="75"/>
      <c r="CED173" s="75"/>
      <c r="CEE173" s="75"/>
      <c r="CEF173" s="75"/>
      <c r="CEG173" s="75"/>
      <c r="CEH173" s="75"/>
      <c r="CEI173" s="75"/>
      <c r="CEJ173" s="75"/>
      <c r="CEK173" s="75"/>
      <c r="CEL173" s="75"/>
      <c r="CEM173" s="75"/>
      <c r="CEN173" s="75"/>
      <c r="CEO173" s="75"/>
      <c r="CEP173" s="75"/>
      <c r="CEQ173" s="75"/>
      <c r="CER173" s="75"/>
      <c r="CES173" s="75"/>
      <c r="CET173" s="75"/>
      <c r="CEU173" s="75"/>
      <c r="CEV173" s="75"/>
      <c r="CEW173" s="75"/>
      <c r="CEX173" s="75"/>
      <c r="CEY173" s="75"/>
      <c r="CEZ173" s="75"/>
      <c r="CFA173" s="75"/>
      <c r="CFB173" s="75"/>
      <c r="CFC173" s="75"/>
      <c r="CFD173" s="75"/>
      <c r="CFE173" s="75"/>
      <c r="CFF173" s="75"/>
      <c r="CFG173" s="75"/>
      <c r="CFH173" s="75"/>
      <c r="CFI173" s="75"/>
      <c r="CFJ173" s="75"/>
      <c r="CFK173" s="75"/>
      <c r="CFL173" s="75"/>
      <c r="CFM173" s="75"/>
      <c r="CFN173" s="75"/>
      <c r="CFO173" s="75"/>
      <c r="CFP173" s="75"/>
      <c r="CFQ173" s="75"/>
      <c r="CFR173" s="75"/>
      <c r="CFS173" s="75"/>
      <c r="CFT173" s="75"/>
      <c r="CFU173" s="75"/>
      <c r="CFV173" s="75"/>
      <c r="CFW173" s="75"/>
      <c r="CFX173" s="75"/>
      <c r="CFY173" s="75"/>
      <c r="CFZ173" s="75"/>
      <c r="CGA173" s="75"/>
      <c r="CGB173" s="75"/>
      <c r="CGC173" s="75"/>
      <c r="CGD173" s="75"/>
      <c r="CGE173" s="75"/>
      <c r="CGF173" s="75"/>
      <c r="CGG173" s="75"/>
      <c r="CGH173" s="75"/>
      <c r="CGI173" s="75"/>
      <c r="CGJ173" s="75"/>
      <c r="CGK173" s="75"/>
      <c r="CGL173" s="75"/>
      <c r="CGM173" s="75"/>
      <c r="CGN173" s="75"/>
      <c r="CGO173" s="75"/>
      <c r="CGP173" s="75"/>
      <c r="CGQ173" s="75"/>
      <c r="CGR173" s="75"/>
      <c r="CGS173" s="75"/>
      <c r="CGT173" s="75"/>
      <c r="CGU173" s="75"/>
      <c r="CGV173" s="75"/>
      <c r="CGW173" s="75"/>
      <c r="CGX173" s="75"/>
      <c r="CGY173" s="75"/>
      <c r="CGZ173" s="75"/>
      <c r="CHA173" s="75"/>
      <c r="CHB173" s="75"/>
      <c r="CHC173" s="75"/>
      <c r="CHD173" s="75"/>
      <c r="CHE173" s="75"/>
      <c r="CHF173" s="75"/>
      <c r="CHG173" s="75"/>
      <c r="CHH173" s="75"/>
      <c r="CHI173" s="75"/>
      <c r="CHJ173" s="75"/>
      <c r="CHK173" s="75"/>
      <c r="CHL173" s="75"/>
      <c r="CHM173" s="75"/>
      <c r="CHN173" s="75"/>
      <c r="CHO173" s="75"/>
      <c r="CHP173" s="75"/>
      <c r="CHQ173" s="75"/>
      <c r="CHR173" s="75"/>
      <c r="CHS173" s="75"/>
      <c r="CHT173" s="75"/>
      <c r="CHU173" s="75"/>
      <c r="CHV173" s="75"/>
      <c r="CHW173" s="75"/>
      <c r="CHX173" s="75"/>
      <c r="CHY173" s="75"/>
      <c r="CHZ173" s="75"/>
      <c r="CIA173" s="75"/>
      <c r="CIB173" s="75"/>
      <c r="CIC173" s="75"/>
      <c r="CID173" s="75"/>
      <c r="CIE173" s="75"/>
      <c r="CIF173" s="75"/>
      <c r="CIG173" s="75"/>
      <c r="CIH173" s="75"/>
      <c r="CII173" s="75"/>
      <c r="CIJ173" s="75"/>
      <c r="CIK173" s="75"/>
      <c r="CIL173" s="75"/>
      <c r="CIM173" s="75"/>
      <c r="CIN173" s="75"/>
      <c r="CIO173" s="75"/>
      <c r="CIP173" s="75"/>
      <c r="CIQ173" s="75"/>
      <c r="CIR173" s="75"/>
      <c r="CIS173" s="75"/>
      <c r="CIT173" s="75"/>
      <c r="CIU173" s="75"/>
      <c r="CIV173" s="75"/>
      <c r="CIW173" s="75"/>
      <c r="CIX173" s="75"/>
      <c r="CIY173" s="75"/>
      <c r="CIZ173" s="75"/>
      <c r="CJA173" s="75"/>
      <c r="CJB173" s="75"/>
      <c r="CJC173" s="75"/>
      <c r="CJD173" s="75"/>
      <c r="CJE173" s="75"/>
      <c r="CJF173" s="75"/>
      <c r="CJG173" s="75"/>
      <c r="CJH173" s="75"/>
      <c r="CJI173" s="75"/>
      <c r="CJJ173" s="75"/>
      <c r="CJK173" s="75"/>
      <c r="CJL173" s="75"/>
      <c r="CJM173" s="75"/>
      <c r="CJN173" s="75"/>
      <c r="CJO173" s="75"/>
      <c r="CJP173" s="75"/>
      <c r="CJQ173" s="75"/>
      <c r="CJR173" s="75"/>
      <c r="CJS173" s="75"/>
      <c r="CJT173" s="75"/>
      <c r="CJU173" s="75"/>
      <c r="CJV173" s="75"/>
      <c r="CJW173" s="75"/>
      <c r="CJX173" s="75"/>
      <c r="CJY173" s="75"/>
      <c r="CJZ173" s="75"/>
      <c r="CKA173" s="75"/>
      <c r="CKB173" s="75"/>
      <c r="CKC173" s="75"/>
      <c r="CKD173" s="75"/>
      <c r="CKE173" s="75"/>
      <c r="CKF173" s="75"/>
      <c r="CKG173" s="75"/>
      <c r="CKH173" s="75"/>
      <c r="CKI173" s="75"/>
      <c r="CKJ173" s="75"/>
      <c r="CKK173" s="75"/>
      <c r="CKL173" s="75"/>
      <c r="CKM173" s="75"/>
      <c r="CKN173" s="75"/>
      <c r="CKO173" s="75"/>
      <c r="CKP173" s="75"/>
      <c r="CKQ173" s="75"/>
      <c r="CKR173" s="75"/>
      <c r="CKS173" s="75"/>
      <c r="CKT173" s="75"/>
      <c r="CKU173" s="75"/>
      <c r="CKV173" s="75"/>
      <c r="CKW173" s="75"/>
      <c r="CKX173" s="75"/>
      <c r="CKY173" s="75"/>
      <c r="CKZ173" s="75"/>
      <c r="CLA173" s="75"/>
      <c r="CLB173" s="75"/>
      <c r="CLC173" s="75"/>
      <c r="CLD173" s="75"/>
      <c r="CLE173" s="75"/>
      <c r="CLF173" s="75"/>
      <c r="CLG173" s="75"/>
      <c r="CLH173" s="75"/>
      <c r="CLI173" s="75"/>
      <c r="CLJ173" s="75"/>
      <c r="CLK173" s="75"/>
      <c r="CLL173" s="75"/>
      <c r="CLM173" s="75"/>
      <c r="CLN173" s="75"/>
      <c r="CLO173" s="75"/>
      <c r="CLP173" s="75"/>
      <c r="CLQ173" s="75"/>
      <c r="CLR173" s="75"/>
      <c r="CLS173" s="75"/>
      <c r="CLT173" s="75"/>
      <c r="CLU173" s="75"/>
      <c r="CLV173" s="75"/>
      <c r="CLW173" s="75"/>
      <c r="CLX173" s="75"/>
      <c r="CLY173" s="75"/>
      <c r="CLZ173" s="75"/>
      <c r="CMA173" s="75"/>
      <c r="CMB173" s="75"/>
      <c r="CMC173" s="75"/>
      <c r="CMD173" s="75"/>
      <c r="CME173" s="75"/>
      <c r="CMF173" s="75"/>
      <c r="CMG173" s="75"/>
      <c r="CMH173" s="75"/>
      <c r="CMI173" s="75"/>
      <c r="CMJ173" s="75"/>
      <c r="CMK173" s="75"/>
      <c r="CML173" s="75"/>
      <c r="CMM173" s="75"/>
      <c r="CMN173" s="75"/>
      <c r="CMO173" s="75"/>
      <c r="CMP173" s="75"/>
      <c r="CMQ173" s="75"/>
      <c r="CMR173" s="75"/>
      <c r="CMS173" s="75"/>
      <c r="CMT173" s="75"/>
      <c r="CMU173" s="75"/>
      <c r="CMV173" s="75"/>
      <c r="CMW173" s="75"/>
      <c r="CMX173" s="75"/>
      <c r="CMY173" s="75"/>
      <c r="CMZ173" s="75"/>
      <c r="CNA173" s="75"/>
      <c r="CNB173" s="75"/>
      <c r="CNC173" s="75"/>
      <c r="CND173" s="75"/>
      <c r="CNE173" s="75"/>
      <c r="CNF173" s="75"/>
      <c r="CNG173" s="75"/>
      <c r="CNH173" s="75"/>
      <c r="CNI173" s="75"/>
      <c r="CNJ173" s="75"/>
      <c r="CNK173" s="75"/>
      <c r="CNL173" s="75"/>
      <c r="CNM173" s="75"/>
      <c r="CNN173" s="75"/>
      <c r="CNO173" s="75"/>
      <c r="CNP173" s="75"/>
      <c r="CNQ173" s="75"/>
      <c r="CNR173" s="75"/>
      <c r="CNS173" s="75"/>
      <c r="CNT173" s="75"/>
      <c r="CNU173" s="75"/>
      <c r="CNV173" s="75"/>
      <c r="CNW173" s="75"/>
      <c r="CNX173" s="75"/>
      <c r="CNY173" s="75"/>
      <c r="CNZ173" s="75"/>
      <c r="COA173" s="75"/>
      <c r="COB173" s="75"/>
      <c r="COC173" s="75"/>
      <c r="COD173" s="75"/>
      <c r="COE173" s="75"/>
      <c r="COF173" s="75"/>
      <c r="COG173" s="75"/>
      <c r="COH173" s="75"/>
      <c r="COI173" s="75"/>
      <c r="COJ173" s="75"/>
      <c r="COK173" s="75"/>
      <c r="COL173" s="75"/>
      <c r="COM173" s="75"/>
      <c r="CON173" s="75"/>
      <c r="COO173" s="75"/>
      <c r="COP173" s="75"/>
      <c r="COQ173" s="75"/>
      <c r="COR173" s="75"/>
      <c r="COS173" s="75"/>
      <c r="COT173" s="75"/>
      <c r="COU173" s="75"/>
      <c r="COV173" s="75"/>
      <c r="COW173" s="75"/>
      <c r="COX173" s="75"/>
      <c r="COY173" s="75"/>
      <c r="COZ173" s="75"/>
      <c r="CPA173" s="75"/>
      <c r="CPB173" s="75"/>
      <c r="CPC173" s="75"/>
      <c r="CPD173" s="75"/>
      <c r="CPE173" s="75"/>
      <c r="CPF173" s="75"/>
      <c r="CPG173" s="75"/>
      <c r="CPH173" s="75"/>
      <c r="CPI173" s="75"/>
      <c r="CPJ173" s="75"/>
      <c r="CPK173" s="75"/>
      <c r="CPL173" s="75"/>
      <c r="CPM173" s="75"/>
      <c r="CPN173" s="75"/>
      <c r="CPO173" s="75"/>
      <c r="CPP173" s="75"/>
      <c r="CPQ173" s="75"/>
      <c r="CPR173" s="75"/>
      <c r="CPS173" s="75"/>
      <c r="CPT173" s="75"/>
      <c r="CPU173" s="75"/>
      <c r="CPV173" s="75"/>
      <c r="CPW173" s="75"/>
      <c r="CPX173" s="75"/>
      <c r="CPY173" s="75"/>
      <c r="CPZ173" s="75"/>
      <c r="CQA173" s="75"/>
      <c r="CQB173" s="75"/>
      <c r="CQC173" s="75"/>
      <c r="CQD173" s="75"/>
      <c r="CQE173" s="75"/>
      <c r="CQF173" s="75"/>
      <c r="CQG173" s="75"/>
      <c r="CQH173" s="75"/>
      <c r="CQI173" s="75"/>
      <c r="CQJ173" s="75"/>
      <c r="CQK173" s="75"/>
      <c r="CQL173" s="75"/>
      <c r="CQM173" s="75"/>
      <c r="CQN173" s="75"/>
      <c r="CQO173" s="75"/>
      <c r="CQP173" s="75"/>
      <c r="CQQ173" s="75"/>
      <c r="CQR173" s="75"/>
      <c r="CQS173" s="75"/>
      <c r="CQT173" s="75"/>
      <c r="CQU173" s="75"/>
      <c r="CQV173" s="75"/>
      <c r="CQW173" s="75"/>
      <c r="CQX173" s="75"/>
      <c r="CQY173" s="75"/>
      <c r="CQZ173" s="75"/>
      <c r="CRA173" s="75"/>
      <c r="CRB173" s="75"/>
      <c r="CRC173" s="75"/>
      <c r="CRD173" s="75"/>
      <c r="CRE173" s="75"/>
      <c r="CRF173" s="75"/>
      <c r="CRG173" s="75"/>
      <c r="CRH173" s="75"/>
      <c r="CRI173" s="75"/>
      <c r="CRJ173" s="75"/>
      <c r="CRK173" s="75"/>
      <c r="CRL173" s="75"/>
      <c r="CRM173" s="75"/>
      <c r="CRN173" s="75"/>
      <c r="CRO173" s="75"/>
      <c r="CRP173" s="75"/>
      <c r="CRQ173" s="75"/>
      <c r="CRR173" s="75"/>
      <c r="CRS173" s="75"/>
      <c r="CRT173" s="75"/>
      <c r="CRU173" s="75"/>
      <c r="CRV173" s="75"/>
      <c r="CRW173" s="75"/>
      <c r="CRX173" s="75"/>
      <c r="CRY173" s="75"/>
      <c r="CRZ173" s="75"/>
      <c r="CSA173" s="75"/>
      <c r="CSB173" s="75"/>
      <c r="CSC173" s="75"/>
      <c r="CSD173" s="75"/>
      <c r="CSE173" s="75"/>
      <c r="CSF173" s="75"/>
      <c r="CSG173" s="75"/>
      <c r="CSH173" s="75"/>
      <c r="CSI173" s="75"/>
      <c r="CSJ173" s="75"/>
      <c r="CSK173" s="75"/>
      <c r="CSL173" s="75"/>
      <c r="CSM173" s="75"/>
      <c r="CSN173" s="75"/>
      <c r="CSO173" s="75"/>
      <c r="CSP173" s="75"/>
      <c r="CSQ173" s="75"/>
      <c r="CSR173" s="75"/>
      <c r="CSS173" s="75"/>
      <c r="CST173" s="75"/>
      <c r="CSU173" s="75"/>
      <c r="CSV173" s="75"/>
      <c r="CSW173" s="75"/>
      <c r="CSX173" s="75"/>
      <c r="CSY173" s="75"/>
      <c r="CSZ173" s="75"/>
      <c r="CTA173" s="75"/>
      <c r="CTB173" s="75"/>
      <c r="CTC173" s="75"/>
      <c r="CTD173" s="75"/>
      <c r="CTE173" s="75"/>
      <c r="CTF173" s="75"/>
      <c r="CTG173" s="75"/>
      <c r="CTH173" s="75"/>
      <c r="CTI173" s="75"/>
      <c r="CTJ173" s="75"/>
      <c r="CTK173" s="75"/>
      <c r="CTL173" s="75"/>
      <c r="CTM173" s="75"/>
      <c r="CTN173" s="75"/>
      <c r="CTO173" s="75"/>
      <c r="CTP173" s="75"/>
      <c r="CTQ173" s="75"/>
      <c r="CTR173" s="75"/>
      <c r="CTS173" s="75"/>
      <c r="CTT173" s="75"/>
      <c r="CTU173" s="75"/>
      <c r="CTV173" s="75"/>
      <c r="CTW173" s="75"/>
      <c r="CTX173" s="75"/>
      <c r="CTY173" s="75"/>
      <c r="CTZ173" s="75"/>
      <c r="CUA173" s="75"/>
      <c r="CUB173" s="75"/>
      <c r="CUC173" s="75"/>
      <c r="CUD173" s="75"/>
      <c r="CUE173" s="75"/>
      <c r="CUF173" s="75"/>
      <c r="CUG173" s="75"/>
      <c r="CUH173" s="75"/>
      <c r="CUI173" s="75"/>
      <c r="CUJ173" s="75"/>
      <c r="CUK173" s="75"/>
      <c r="CUL173" s="75"/>
      <c r="CUM173" s="75"/>
      <c r="CUN173" s="75"/>
      <c r="CUO173" s="75"/>
      <c r="CUP173" s="75"/>
      <c r="CUQ173" s="75"/>
      <c r="CUR173" s="75"/>
      <c r="CUS173" s="75"/>
      <c r="CUT173" s="75"/>
      <c r="CUU173" s="75"/>
      <c r="CUV173" s="75"/>
      <c r="CUW173" s="75"/>
      <c r="CUX173" s="75"/>
      <c r="CUY173" s="75"/>
      <c r="CUZ173" s="75"/>
      <c r="CVA173" s="75"/>
      <c r="CVB173" s="75"/>
      <c r="CVC173" s="75"/>
      <c r="CVD173" s="75"/>
      <c r="CVE173" s="75"/>
      <c r="CVF173" s="75"/>
      <c r="CVG173" s="75"/>
      <c r="CVH173" s="75"/>
      <c r="CVI173" s="75"/>
      <c r="CVJ173" s="75"/>
      <c r="CVK173" s="75"/>
      <c r="CVL173" s="75"/>
      <c r="CVM173" s="75"/>
      <c r="CVN173" s="75"/>
      <c r="CVO173" s="75"/>
      <c r="CVP173" s="75"/>
      <c r="CVQ173" s="75"/>
      <c r="CVR173" s="75"/>
      <c r="CVS173" s="75"/>
      <c r="CVT173" s="75"/>
      <c r="CVU173" s="75"/>
      <c r="CVV173" s="75"/>
      <c r="CVW173" s="75"/>
      <c r="CVX173" s="75"/>
      <c r="CVY173" s="75"/>
      <c r="CVZ173" s="75"/>
      <c r="CWA173" s="75"/>
      <c r="CWB173" s="75"/>
      <c r="CWC173" s="75"/>
      <c r="CWD173" s="75"/>
      <c r="CWE173" s="75"/>
      <c r="CWF173" s="75"/>
      <c r="CWG173" s="75"/>
      <c r="CWH173" s="75"/>
      <c r="CWI173" s="75"/>
      <c r="CWJ173" s="75"/>
      <c r="CWK173" s="75"/>
      <c r="CWL173" s="75"/>
      <c r="CWM173" s="75"/>
      <c r="CWN173" s="75"/>
      <c r="CWO173" s="75"/>
      <c r="CWP173" s="75"/>
      <c r="CWQ173" s="75"/>
      <c r="CWR173" s="75"/>
      <c r="CWS173" s="75"/>
      <c r="CWT173" s="75"/>
      <c r="CWU173" s="75"/>
      <c r="CWV173" s="75"/>
      <c r="CWW173" s="75"/>
      <c r="CWX173" s="75"/>
      <c r="CWY173" s="75"/>
      <c r="CWZ173" s="75"/>
      <c r="CXA173" s="75"/>
      <c r="CXB173" s="75"/>
      <c r="CXC173" s="75"/>
      <c r="CXD173" s="75"/>
      <c r="CXE173" s="75"/>
      <c r="CXF173" s="75"/>
      <c r="CXG173" s="75"/>
      <c r="CXH173" s="75"/>
      <c r="CXI173" s="75"/>
      <c r="CXJ173" s="75"/>
      <c r="CXK173" s="75"/>
      <c r="CXL173" s="75"/>
      <c r="CXM173" s="75"/>
      <c r="CXN173" s="75"/>
      <c r="CXO173" s="75"/>
      <c r="CXP173" s="75"/>
      <c r="CXQ173" s="75"/>
      <c r="CXR173" s="75"/>
      <c r="CXS173" s="75"/>
      <c r="CXT173" s="75"/>
      <c r="CXU173" s="75"/>
      <c r="CXV173" s="75"/>
      <c r="CXW173" s="75"/>
      <c r="CXX173" s="75"/>
      <c r="CXY173" s="75"/>
      <c r="CXZ173" s="75"/>
      <c r="CYA173" s="75"/>
      <c r="CYB173" s="75"/>
      <c r="CYC173" s="75"/>
      <c r="CYD173" s="75"/>
      <c r="CYE173" s="75"/>
      <c r="CYF173" s="75"/>
      <c r="CYG173" s="75"/>
      <c r="CYH173" s="75"/>
      <c r="CYI173" s="75"/>
      <c r="CYJ173" s="75"/>
      <c r="CYK173" s="75"/>
      <c r="CYL173" s="75"/>
      <c r="CYM173" s="75"/>
      <c r="CYN173" s="75"/>
      <c r="CYO173" s="75"/>
      <c r="CYP173" s="75"/>
      <c r="CYQ173" s="75"/>
      <c r="CYR173" s="75"/>
      <c r="CYS173" s="75"/>
      <c r="CYT173" s="75"/>
      <c r="CYU173" s="75"/>
      <c r="CYV173" s="75"/>
      <c r="CYW173" s="75"/>
      <c r="CYX173" s="75"/>
      <c r="CYY173" s="75"/>
      <c r="CYZ173" s="75"/>
      <c r="CZA173" s="75"/>
      <c r="CZB173" s="75"/>
      <c r="CZC173" s="75"/>
      <c r="CZD173" s="75"/>
      <c r="CZE173" s="75"/>
      <c r="CZF173" s="75"/>
      <c r="CZG173" s="75"/>
      <c r="CZH173" s="75"/>
      <c r="CZI173" s="75"/>
      <c r="CZJ173" s="75"/>
      <c r="CZK173" s="75"/>
      <c r="CZL173" s="75"/>
      <c r="CZM173" s="75"/>
      <c r="CZN173" s="75"/>
      <c r="CZO173" s="75"/>
      <c r="CZP173" s="75"/>
      <c r="CZQ173" s="75"/>
      <c r="CZR173" s="75"/>
      <c r="CZS173" s="75"/>
      <c r="CZT173" s="75"/>
      <c r="CZU173" s="75"/>
      <c r="CZV173" s="75"/>
      <c r="CZW173" s="75"/>
      <c r="CZX173" s="75"/>
      <c r="CZY173" s="75"/>
      <c r="CZZ173" s="75"/>
      <c r="DAA173" s="75"/>
      <c r="DAB173" s="75"/>
      <c r="DAC173" s="75"/>
      <c r="DAD173" s="75"/>
      <c r="DAE173" s="75"/>
      <c r="DAF173" s="75"/>
      <c r="DAG173" s="75"/>
      <c r="DAH173" s="75"/>
      <c r="DAI173" s="75"/>
      <c r="DAJ173" s="75"/>
      <c r="DAK173" s="75"/>
      <c r="DAL173" s="75"/>
      <c r="DAM173" s="75"/>
      <c r="DAN173" s="75"/>
      <c r="DAO173" s="75"/>
      <c r="DAP173" s="75"/>
      <c r="DAQ173" s="75"/>
      <c r="DAR173" s="75"/>
      <c r="DAS173" s="75"/>
      <c r="DAT173" s="75"/>
      <c r="DAU173" s="75"/>
      <c r="DAV173" s="75"/>
      <c r="DAW173" s="75"/>
      <c r="DAX173" s="75"/>
      <c r="DAY173" s="75"/>
      <c r="DAZ173" s="75"/>
      <c r="DBA173" s="75"/>
      <c r="DBB173" s="75"/>
      <c r="DBC173" s="75"/>
      <c r="DBD173" s="75"/>
      <c r="DBE173" s="75"/>
      <c r="DBF173" s="75"/>
      <c r="DBG173" s="75"/>
      <c r="DBH173" s="75"/>
      <c r="DBI173" s="75"/>
      <c r="DBJ173" s="75"/>
      <c r="DBK173" s="75"/>
      <c r="DBL173" s="75"/>
      <c r="DBM173" s="75"/>
      <c r="DBN173" s="75"/>
      <c r="DBO173" s="75"/>
      <c r="DBP173" s="75"/>
      <c r="DBQ173" s="75"/>
      <c r="DBR173" s="75"/>
      <c r="DBS173" s="75"/>
      <c r="DBT173" s="75"/>
      <c r="DBU173" s="75"/>
      <c r="DBV173" s="75"/>
      <c r="DBW173" s="75"/>
      <c r="DBX173" s="75"/>
      <c r="DBY173" s="75"/>
      <c r="DBZ173" s="75"/>
      <c r="DCA173" s="75"/>
      <c r="DCB173" s="75"/>
      <c r="DCC173" s="75"/>
      <c r="DCD173" s="75"/>
      <c r="DCE173" s="75"/>
      <c r="DCF173" s="75"/>
      <c r="DCG173" s="75"/>
      <c r="DCH173" s="75"/>
      <c r="DCI173" s="75"/>
      <c r="DCJ173" s="75"/>
      <c r="DCK173" s="75"/>
      <c r="DCL173" s="75"/>
      <c r="DCM173" s="75"/>
      <c r="DCN173" s="75"/>
      <c r="DCO173" s="75"/>
      <c r="DCP173" s="75"/>
      <c r="DCQ173" s="75"/>
      <c r="DCR173" s="75"/>
      <c r="DCS173" s="75"/>
      <c r="DCT173" s="75"/>
      <c r="DCU173" s="75"/>
      <c r="DCV173" s="75"/>
      <c r="DCW173" s="75"/>
      <c r="DCX173" s="75"/>
      <c r="DCY173" s="75"/>
      <c r="DCZ173" s="75"/>
      <c r="DDA173" s="75"/>
      <c r="DDB173" s="75"/>
      <c r="DDC173" s="75"/>
      <c r="DDD173" s="75"/>
      <c r="DDE173" s="75"/>
      <c r="DDF173" s="75"/>
      <c r="DDG173" s="75"/>
      <c r="DDH173" s="75"/>
      <c r="DDI173" s="75"/>
      <c r="DDJ173" s="75"/>
      <c r="DDK173" s="75"/>
      <c r="DDL173" s="75"/>
      <c r="DDM173" s="75"/>
      <c r="DDN173" s="75"/>
      <c r="DDO173" s="75"/>
      <c r="DDP173" s="75"/>
      <c r="DDQ173" s="75"/>
      <c r="DDR173" s="75"/>
      <c r="DDS173" s="75"/>
      <c r="DDT173" s="75"/>
      <c r="DDU173" s="75"/>
      <c r="DDV173" s="75"/>
      <c r="DDW173" s="75"/>
      <c r="DDX173" s="75"/>
      <c r="DDY173" s="75"/>
      <c r="DDZ173" s="75"/>
      <c r="DEA173" s="75"/>
      <c r="DEB173" s="75"/>
      <c r="DEC173" s="75"/>
      <c r="DED173" s="75"/>
      <c r="DEE173" s="75"/>
      <c r="DEF173" s="75"/>
      <c r="DEG173" s="75"/>
      <c r="DEH173" s="75"/>
      <c r="DEI173" s="75"/>
      <c r="DEJ173" s="75"/>
      <c r="DEK173" s="75"/>
      <c r="DEL173" s="75"/>
      <c r="DEM173" s="75"/>
      <c r="DEN173" s="75"/>
      <c r="DEO173" s="75"/>
      <c r="DEP173" s="75"/>
      <c r="DEQ173" s="75"/>
      <c r="DER173" s="75"/>
      <c r="DES173" s="75"/>
      <c r="DET173" s="75"/>
      <c r="DEU173" s="75"/>
      <c r="DEV173" s="75"/>
      <c r="DEW173" s="75"/>
      <c r="DEX173" s="75"/>
      <c r="DEY173" s="75"/>
      <c r="DEZ173" s="75"/>
      <c r="DFA173" s="75"/>
      <c r="DFB173" s="75"/>
      <c r="DFC173" s="75"/>
      <c r="DFD173" s="75"/>
      <c r="DFE173" s="75"/>
      <c r="DFF173" s="75"/>
      <c r="DFG173" s="75"/>
      <c r="DFH173" s="75"/>
      <c r="DFI173" s="75"/>
      <c r="DFJ173" s="75"/>
      <c r="DFK173" s="75"/>
      <c r="DFL173" s="75"/>
      <c r="DFM173" s="75"/>
      <c r="DFN173" s="75"/>
      <c r="DFO173" s="75"/>
      <c r="DFP173" s="75"/>
      <c r="DFQ173" s="75"/>
      <c r="DFR173" s="75"/>
      <c r="DFS173" s="75"/>
      <c r="DFT173" s="75"/>
      <c r="DFU173" s="75"/>
      <c r="DFV173" s="75"/>
      <c r="DFW173" s="75"/>
      <c r="DFX173" s="75"/>
      <c r="DFY173" s="75"/>
      <c r="DFZ173" s="75"/>
      <c r="DGA173" s="75"/>
      <c r="DGB173" s="75"/>
      <c r="DGC173" s="75"/>
      <c r="DGD173" s="75"/>
      <c r="DGE173" s="75"/>
      <c r="DGF173" s="75"/>
      <c r="DGG173" s="75"/>
      <c r="DGH173" s="75"/>
      <c r="DGI173" s="75"/>
      <c r="DGJ173" s="75"/>
      <c r="DGK173" s="75"/>
      <c r="DGL173" s="75"/>
      <c r="DGM173" s="75"/>
      <c r="DGN173" s="75"/>
      <c r="DGO173" s="75"/>
      <c r="DGP173" s="75"/>
      <c r="DGQ173" s="75"/>
      <c r="DGR173" s="75"/>
      <c r="DGS173" s="75"/>
      <c r="DGT173" s="75"/>
      <c r="DGU173" s="75"/>
      <c r="DGV173" s="75"/>
      <c r="DGW173" s="75"/>
      <c r="DGX173" s="75"/>
      <c r="DGY173" s="75"/>
      <c r="DGZ173" s="75"/>
      <c r="DHA173" s="75"/>
      <c r="DHB173" s="75"/>
      <c r="DHC173" s="75"/>
      <c r="DHD173" s="75"/>
      <c r="DHE173" s="75"/>
      <c r="DHF173" s="75"/>
      <c r="DHG173" s="75"/>
      <c r="DHH173" s="75"/>
      <c r="DHI173" s="75"/>
      <c r="DHJ173" s="75"/>
      <c r="DHK173" s="75"/>
      <c r="DHL173" s="75"/>
      <c r="DHM173" s="75"/>
      <c r="DHN173" s="75"/>
      <c r="DHO173" s="75"/>
      <c r="DHP173" s="75"/>
      <c r="DHQ173" s="75"/>
      <c r="DHR173" s="75"/>
      <c r="DHS173" s="75"/>
      <c r="DHT173" s="75"/>
      <c r="DHU173" s="75"/>
      <c r="DHV173" s="75"/>
      <c r="DHW173" s="75"/>
      <c r="DHX173" s="75"/>
      <c r="DHY173" s="75"/>
      <c r="DHZ173" s="75"/>
      <c r="DIA173" s="75"/>
      <c r="DIB173" s="75"/>
      <c r="DIC173" s="75"/>
      <c r="DID173" s="75"/>
      <c r="DIE173" s="75"/>
      <c r="DIF173" s="75"/>
      <c r="DIG173" s="75"/>
      <c r="DIH173" s="75"/>
      <c r="DII173" s="75"/>
      <c r="DIJ173" s="75"/>
      <c r="DIK173" s="75"/>
      <c r="DIL173" s="75"/>
      <c r="DIM173" s="75"/>
      <c r="DIN173" s="75"/>
      <c r="DIO173" s="75"/>
      <c r="DIP173" s="75"/>
      <c r="DIQ173" s="75"/>
      <c r="DIR173" s="75"/>
      <c r="DIS173" s="75"/>
      <c r="DIT173" s="75"/>
      <c r="DIU173" s="75"/>
      <c r="DIV173" s="75"/>
      <c r="DIW173" s="75"/>
      <c r="DIX173" s="75"/>
      <c r="DIY173" s="75"/>
      <c r="DIZ173" s="75"/>
      <c r="DJA173" s="75"/>
      <c r="DJB173" s="75"/>
      <c r="DJC173" s="75"/>
      <c r="DJD173" s="75"/>
      <c r="DJE173" s="75"/>
      <c r="DJF173" s="75"/>
      <c r="DJG173" s="75"/>
      <c r="DJH173" s="75"/>
      <c r="DJI173" s="75"/>
      <c r="DJJ173" s="75"/>
      <c r="DJK173" s="75"/>
      <c r="DJL173" s="75"/>
      <c r="DJM173" s="75"/>
      <c r="DJN173" s="75"/>
      <c r="DJO173" s="75"/>
      <c r="DJP173" s="75"/>
      <c r="DJQ173" s="75"/>
      <c r="DJR173" s="75"/>
      <c r="DJS173" s="75"/>
      <c r="DJT173" s="75"/>
      <c r="DJU173" s="75"/>
      <c r="DJV173" s="75"/>
      <c r="DJW173" s="75"/>
      <c r="DJX173" s="75"/>
      <c r="DJY173" s="75"/>
      <c r="DJZ173" s="75"/>
      <c r="DKA173" s="75"/>
      <c r="DKB173" s="75"/>
      <c r="DKC173" s="75"/>
      <c r="DKD173" s="75"/>
      <c r="DKE173" s="75"/>
      <c r="DKF173" s="75"/>
      <c r="DKG173" s="75"/>
      <c r="DKH173" s="75"/>
      <c r="DKI173" s="75"/>
      <c r="DKJ173" s="75"/>
      <c r="DKK173" s="75"/>
      <c r="DKL173" s="75"/>
      <c r="DKM173" s="75"/>
      <c r="DKN173" s="75"/>
      <c r="DKO173" s="75"/>
      <c r="DKP173" s="75"/>
      <c r="DKQ173" s="75"/>
      <c r="DKR173" s="75"/>
      <c r="DKS173" s="75"/>
      <c r="DKT173" s="75"/>
      <c r="DKU173" s="75"/>
      <c r="DKV173" s="75"/>
      <c r="DKW173" s="75"/>
      <c r="DKX173" s="75"/>
      <c r="DKY173" s="75"/>
      <c r="DKZ173" s="75"/>
      <c r="DLA173" s="75"/>
      <c r="DLB173" s="75"/>
      <c r="DLC173" s="75"/>
      <c r="DLD173" s="75"/>
      <c r="DLE173" s="75"/>
      <c r="DLF173" s="75"/>
      <c r="DLG173" s="75"/>
      <c r="DLH173" s="75"/>
      <c r="DLI173" s="75"/>
      <c r="DLJ173" s="75"/>
      <c r="DLK173" s="75"/>
      <c r="DLL173" s="75"/>
      <c r="DLM173" s="75"/>
      <c r="DLN173" s="75"/>
      <c r="DLO173" s="75"/>
      <c r="DLP173" s="75"/>
      <c r="DLQ173" s="75"/>
      <c r="DLR173" s="75"/>
      <c r="DLS173" s="75"/>
      <c r="DLT173" s="75"/>
      <c r="DLU173" s="75"/>
      <c r="DLV173" s="75"/>
      <c r="DLW173" s="75"/>
      <c r="DLX173" s="75"/>
      <c r="DLY173" s="75"/>
      <c r="DLZ173" s="75"/>
      <c r="DMA173" s="75"/>
      <c r="DMB173" s="75"/>
      <c r="DMC173" s="75"/>
      <c r="DMD173" s="75"/>
      <c r="DME173" s="75"/>
      <c r="DMF173" s="75"/>
      <c r="DMG173" s="75"/>
      <c r="DMH173" s="75"/>
      <c r="DMI173" s="75"/>
      <c r="DMJ173" s="75"/>
      <c r="DMK173" s="75"/>
      <c r="DML173" s="75"/>
      <c r="DMM173" s="75"/>
      <c r="DMN173" s="75"/>
      <c r="DMO173" s="75"/>
      <c r="DMP173" s="75"/>
      <c r="DMQ173" s="75"/>
      <c r="DMR173" s="75"/>
      <c r="DMS173" s="75"/>
      <c r="DMT173" s="75"/>
      <c r="DMU173" s="75"/>
      <c r="DMV173" s="75"/>
      <c r="DMW173" s="75"/>
      <c r="DMX173" s="75"/>
      <c r="DMY173" s="75"/>
      <c r="DMZ173" s="75"/>
      <c r="DNA173" s="75"/>
      <c r="DNB173" s="75"/>
      <c r="DNC173" s="75"/>
      <c r="DND173" s="75"/>
      <c r="DNE173" s="75"/>
      <c r="DNF173" s="75"/>
      <c r="DNG173" s="75"/>
      <c r="DNH173" s="75"/>
      <c r="DNI173" s="75"/>
      <c r="DNJ173" s="75"/>
      <c r="DNK173" s="75"/>
      <c r="DNL173" s="75"/>
      <c r="DNM173" s="75"/>
      <c r="DNN173" s="75"/>
      <c r="DNO173" s="75"/>
      <c r="DNP173" s="75"/>
      <c r="DNQ173" s="75"/>
      <c r="DNR173" s="75"/>
      <c r="DNS173" s="75"/>
      <c r="DNT173" s="75"/>
      <c r="DNU173" s="75"/>
      <c r="DNV173" s="75"/>
      <c r="DNW173" s="75"/>
      <c r="DNX173" s="75"/>
      <c r="DNY173" s="75"/>
      <c r="DNZ173" s="75"/>
      <c r="DOA173" s="75"/>
      <c r="DOB173" s="75"/>
      <c r="DOC173" s="75"/>
      <c r="DOD173" s="75"/>
      <c r="DOE173" s="75"/>
      <c r="DOF173" s="75"/>
      <c r="DOG173" s="75"/>
      <c r="DOH173" s="75"/>
      <c r="DOI173" s="75"/>
      <c r="DOJ173" s="75"/>
      <c r="DOK173" s="75"/>
      <c r="DOL173" s="75"/>
      <c r="DOM173" s="75"/>
      <c r="DON173" s="75"/>
      <c r="DOO173" s="75"/>
      <c r="DOP173" s="75"/>
      <c r="DOQ173" s="75"/>
      <c r="DOR173" s="75"/>
      <c r="DOS173" s="75"/>
      <c r="DOT173" s="75"/>
      <c r="DOU173" s="75"/>
      <c r="DOV173" s="75"/>
      <c r="DOW173" s="75"/>
      <c r="DOX173" s="75"/>
      <c r="DOY173" s="75"/>
      <c r="DOZ173" s="75"/>
      <c r="DPA173" s="75"/>
      <c r="DPB173" s="75"/>
      <c r="DPC173" s="75"/>
      <c r="DPD173" s="75"/>
      <c r="DPE173" s="75"/>
      <c r="DPF173" s="75"/>
      <c r="DPG173" s="75"/>
      <c r="DPH173" s="75"/>
      <c r="DPI173" s="75"/>
      <c r="DPJ173" s="75"/>
      <c r="DPK173" s="75"/>
      <c r="DPL173" s="75"/>
      <c r="DPM173" s="75"/>
      <c r="DPN173" s="75"/>
      <c r="DPO173" s="75"/>
      <c r="DPP173" s="75"/>
      <c r="DPQ173" s="75"/>
      <c r="DPR173" s="75"/>
      <c r="DPS173" s="75"/>
      <c r="DPT173" s="75"/>
      <c r="DPU173" s="75"/>
      <c r="DPV173" s="75"/>
      <c r="DPW173" s="75"/>
      <c r="DPX173" s="75"/>
      <c r="DPY173" s="75"/>
      <c r="DPZ173" s="75"/>
      <c r="DQA173" s="75"/>
      <c r="DQB173" s="75"/>
      <c r="DQC173" s="75"/>
      <c r="DQD173" s="75"/>
      <c r="DQE173" s="75"/>
      <c r="DQF173" s="75"/>
      <c r="DQG173" s="75"/>
      <c r="DQH173" s="75"/>
      <c r="DQI173" s="75"/>
      <c r="DQJ173" s="75"/>
      <c r="DQK173" s="75"/>
      <c r="DQL173" s="75"/>
      <c r="DQM173" s="75"/>
      <c r="DQN173" s="75"/>
      <c r="DQO173" s="75"/>
      <c r="DQP173" s="75"/>
      <c r="DQQ173" s="75"/>
      <c r="DQR173" s="75"/>
      <c r="DQS173" s="75"/>
      <c r="DQT173" s="75"/>
      <c r="DQU173" s="75"/>
      <c r="DQV173" s="75"/>
      <c r="DQW173" s="75"/>
      <c r="DQX173" s="75"/>
      <c r="DQY173" s="75"/>
      <c r="DQZ173" s="75"/>
      <c r="DRA173" s="75"/>
      <c r="DRB173" s="75"/>
      <c r="DRC173" s="75"/>
      <c r="DRD173" s="75"/>
      <c r="DRE173" s="75"/>
      <c r="DRF173" s="75"/>
      <c r="DRG173" s="75"/>
      <c r="DRH173" s="75"/>
      <c r="DRI173" s="75"/>
      <c r="DRJ173" s="75"/>
      <c r="DRK173" s="75"/>
      <c r="DRL173" s="75"/>
      <c r="DRM173" s="75"/>
      <c r="DRN173" s="75"/>
      <c r="DRO173" s="75"/>
      <c r="DRP173" s="75"/>
      <c r="DRQ173" s="75"/>
      <c r="DRR173" s="75"/>
      <c r="DRS173" s="75"/>
      <c r="DRT173" s="75"/>
      <c r="DRU173" s="75"/>
      <c r="DRV173" s="75"/>
      <c r="DRW173" s="75"/>
      <c r="DRX173" s="75"/>
      <c r="DRY173" s="75"/>
      <c r="DRZ173" s="75"/>
      <c r="DSA173" s="75"/>
      <c r="DSB173" s="75"/>
      <c r="DSC173" s="75"/>
      <c r="DSD173" s="75"/>
      <c r="DSE173" s="75"/>
      <c r="DSF173" s="75"/>
      <c r="DSG173" s="75"/>
      <c r="DSH173" s="75"/>
      <c r="DSI173" s="75"/>
      <c r="DSJ173" s="75"/>
      <c r="DSK173" s="75"/>
      <c r="DSL173" s="75"/>
      <c r="DSM173" s="75"/>
      <c r="DSN173" s="75"/>
      <c r="DSO173" s="75"/>
      <c r="DSP173" s="75"/>
      <c r="DSQ173" s="75"/>
      <c r="DSR173" s="75"/>
      <c r="DSS173" s="75"/>
      <c r="DST173" s="75"/>
      <c r="DSU173" s="75"/>
      <c r="DSV173" s="75"/>
      <c r="DSW173" s="75"/>
      <c r="DSX173" s="75"/>
      <c r="DSY173" s="75"/>
      <c r="DSZ173" s="75"/>
      <c r="DTA173" s="75"/>
      <c r="DTB173" s="75"/>
      <c r="DTC173" s="75"/>
      <c r="DTD173" s="75"/>
      <c r="DTE173" s="75"/>
      <c r="DTF173" s="75"/>
      <c r="DTG173" s="75"/>
      <c r="DTH173" s="75"/>
      <c r="DTI173" s="75"/>
      <c r="DTJ173" s="75"/>
      <c r="DTK173" s="75"/>
      <c r="DTL173" s="75"/>
      <c r="DTM173" s="75"/>
      <c r="DTN173" s="75"/>
      <c r="DTO173" s="75"/>
      <c r="DTP173" s="75"/>
      <c r="DTQ173" s="75"/>
      <c r="DTR173" s="75"/>
      <c r="DTS173" s="75"/>
      <c r="DTT173" s="75"/>
      <c r="DTU173" s="75"/>
      <c r="DTV173" s="75"/>
      <c r="DTW173" s="75"/>
      <c r="DTX173" s="75"/>
      <c r="DTY173" s="75"/>
      <c r="DTZ173" s="75"/>
      <c r="DUA173" s="75"/>
      <c r="DUB173" s="75"/>
      <c r="DUC173" s="75"/>
      <c r="DUD173" s="75"/>
      <c r="DUE173" s="75"/>
      <c r="DUF173" s="75"/>
      <c r="DUG173" s="75"/>
      <c r="DUH173" s="75"/>
      <c r="DUI173" s="75"/>
      <c r="DUJ173" s="75"/>
      <c r="DUK173" s="75"/>
      <c r="DUL173" s="75"/>
      <c r="DUM173" s="75"/>
      <c r="DUN173" s="75"/>
      <c r="DUO173" s="75"/>
      <c r="DUP173" s="75"/>
      <c r="DUQ173" s="75"/>
      <c r="DUR173" s="75"/>
      <c r="DUS173" s="75"/>
      <c r="DUT173" s="75"/>
      <c r="DUU173" s="75"/>
      <c r="DUV173" s="75"/>
      <c r="DUW173" s="75"/>
      <c r="DUX173" s="75"/>
      <c r="DUY173" s="75"/>
      <c r="DUZ173" s="75"/>
      <c r="DVA173" s="75"/>
      <c r="DVB173" s="75"/>
      <c r="DVC173" s="75"/>
      <c r="DVD173" s="75"/>
      <c r="DVE173" s="75"/>
      <c r="DVF173" s="75"/>
      <c r="DVG173" s="75"/>
      <c r="DVH173" s="75"/>
      <c r="DVI173" s="75"/>
      <c r="DVJ173" s="75"/>
      <c r="DVK173" s="75"/>
      <c r="DVL173" s="75"/>
      <c r="DVM173" s="75"/>
      <c r="DVN173" s="75"/>
      <c r="DVO173" s="75"/>
      <c r="DVP173" s="75"/>
      <c r="DVQ173" s="75"/>
      <c r="DVR173" s="75"/>
      <c r="DVS173" s="75"/>
      <c r="DVT173" s="75"/>
      <c r="DVU173" s="75"/>
      <c r="DVV173" s="75"/>
      <c r="DVW173" s="75"/>
      <c r="DVX173" s="75"/>
      <c r="DVY173" s="75"/>
      <c r="DVZ173" s="75"/>
      <c r="DWA173" s="75"/>
      <c r="DWB173" s="75"/>
      <c r="DWC173" s="75"/>
      <c r="DWD173" s="75"/>
      <c r="DWE173" s="75"/>
      <c r="DWF173" s="75"/>
      <c r="DWG173" s="75"/>
      <c r="DWH173" s="75"/>
      <c r="DWI173" s="75"/>
      <c r="DWJ173" s="75"/>
      <c r="DWK173" s="75"/>
      <c r="DWL173" s="75"/>
      <c r="DWM173" s="75"/>
      <c r="DWN173" s="75"/>
      <c r="DWO173" s="75"/>
      <c r="DWP173" s="75"/>
      <c r="DWQ173" s="75"/>
      <c r="DWR173" s="75"/>
      <c r="DWS173" s="75"/>
      <c r="DWT173" s="75"/>
      <c r="DWU173" s="75"/>
      <c r="DWV173" s="75"/>
      <c r="DWW173" s="75"/>
      <c r="DWX173" s="75"/>
      <c r="DWY173" s="75"/>
      <c r="DWZ173" s="75"/>
      <c r="DXA173" s="75"/>
      <c r="DXB173" s="75"/>
      <c r="DXC173" s="75"/>
      <c r="DXD173" s="75"/>
      <c r="DXE173" s="75"/>
      <c r="DXF173" s="75"/>
      <c r="DXG173" s="75"/>
      <c r="DXH173" s="75"/>
      <c r="DXI173" s="75"/>
      <c r="DXJ173" s="75"/>
      <c r="DXK173" s="75"/>
      <c r="DXL173" s="75"/>
      <c r="DXM173" s="75"/>
      <c r="DXN173" s="75"/>
      <c r="DXO173" s="75"/>
      <c r="DXP173" s="75"/>
      <c r="DXQ173" s="75"/>
      <c r="DXR173" s="75"/>
      <c r="DXS173" s="75"/>
      <c r="DXT173" s="75"/>
      <c r="DXU173" s="75"/>
      <c r="DXV173" s="75"/>
      <c r="DXW173" s="75"/>
      <c r="DXX173" s="75"/>
      <c r="DXY173" s="75"/>
      <c r="DXZ173" s="75"/>
      <c r="DYA173" s="75"/>
      <c r="DYB173" s="75"/>
      <c r="DYC173" s="75"/>
      <c r="DYD173" s="75"/>
      <c r="DYE173" s="75"/>
      <c r="DYF173" s="75"/>
      <c r="DYG173" s="75"/>
      <c r="DYH173" s="75"/>
      <c r="DYI173" s="75"/>
      <c r="DYJ173" s="75"/>
      <c r="DYK173" s="75"/>
      <c r="DYL173" s="75"/>
      <c r="DYM173" s="75"/>
      <c r="DYN173" s="75"/>
      <c r="DYO173" s="75"/>
      <c r="DYP173" s="75"/>
      <c r="DYQ173" s="75"/>
      <c r="DYR173" s="75"/>
      <c r="DYS173" s="75"/>
      <c r="DYT173" s="75"/>
      <c r="DYU173" s="75"/>
      <c r="DYV173" s="75"/>
      <c r="DYW173" s="75"/>
      <c r="DYX173" s="75"/>
      <c r="DYY173" s="75"/>
      <c r="DYZ173" s="75"/>
      <c r="DZA173" s="75"/>
      <c r="DZB173" s="75"/>
      <c r="DZC173" s="75"/>
      <c r="DZD173" s="75"/>
      <c r="DZE173" s="75"/>
      <c r="DZF173" s="75"/>
      <c r="DZG173" s="75"/>
      <c r="DZH173" s="75"/>
      <c r="DZI173" s="75"/>
      <c r="DZJ173" s="75"/>
      <c r="DZK173" s="75"/>
      <c r="DZL173" s="75"/>
      <c r="DZM173" s="75"/>
      <c r="DZN173" s="75"/>
      <c r="DZO173" s="75"/>
      <c r="DZP173" s="75"/>
      <c r="DZQ173" s="75"/>
      <c r="DZR173" s="75"/>
      <c r="DZS173" s="75"/>
      <c r="DZT173" s="75"/>
      <c r="DZU173" s="75"/>
      <c r="DZV173" s="75"/>
      <c r="DZW173" s="75"/>
      <c r="DZX173" s="75"/>
      <c r="DZY173" s="75"/>
      <c r="DZZ173" s="75"/>
      <c r="EAA173" s="75"/>
      <c r="EAB173" s="75"/>
      <c r="EAC173" s="75"/>
      <c r="EAD173" s="75"/>
      <c r="EAE173" s="75"/>
      <c r="EAF173" s="75"/>
      <c r="EAG173" s="75"/>
      <c r="EAH173" s="75"/>
      <c r="EAI173" s="75"/>
      <c r="EAJ173" s="75"/>
      <c r="EAK173" s="75"/>
      <c r="EAL173" s="75"/>
      <c r="EAM173" s="75"/>
      <c r="EAN173" s="75"/>
      <c r="EAO173" s="75"/>
      <c r="EAP173" s="75"/>
      <c r="EAQ173" s="75"/>
      <c r="EAR173" s="75"/>
      <c r="EAS173" s="75"/>
      <c r="EAT173" s="75"/>
      <c r="EAU173" s="75"/>
      <c r="EAV173" s="75"/>
      <c r="EAW173" s="75"/>
      <c r="EAX173" s="75"/>
      <c r="EAY173" s="75"/>
      <c r="EAZ173" s="75"/>
      <c r="EBA173" s="75"/>
      <c r="EBB173" s="75"/>
      <c r="EBC173" s="75"/>
      <c r="EBD173" s="75"/>
      <c r="EBE173" s="75"/>
      <c r="EBF173" s="75"/>
      <c r="EBG173" s="75"/>
      <c r="EBH173" s="75"/>
      <c r="EBI173" s="75"/>
      <c r="EBJ173" s="75"/>
      <c r="EBK173" s="75"/>
      <c r="EBL173" s="75"/>
      <c r="EBM173" s="75"/>
      <c r="EBN173" s="75"/>
      <c r="EBO173" s="75"/>
      <c r="EBP173" s="75"/>
      <c r="EBQ173" s="75"/>
      <c r="EBR173" s="75"/>
      <c r="EBS173" s="75"/>
      <c r="EBT173" s="75"/>
      <c r="EBU173" s="75"/>
      <c r="EBV173" s="75"/>
      <c r="EBW173" s="75"/>
      <c r="EBX173" s="75"/>
      <c r="EBY173" s="75"/>
      <c r="EBZ173" s="75"/>
      <c r="ECA173" s="75"/>
      <c r="ECB173" s="75"/>
      <c r="ECC173" s="75"/>
      <c r="ECD173" s="75"/>
      <c r="ECE173" s="75"/>
      <c r="ECF173" s="75"/>
      <c r="ECG173" s="75"/>
      <c r="ECH173" s="75"/>
      <c r="ECI173" s="75"/>
      <c r="ECJ173" s="75"/>
      <c r="ECK173" s="75"/>
      <c r="ECL173" s="75"/>
      <c r="ECM173" s="75"/>
      <c r="ECN173" s="75"/>
      <c r="ECO173" s="75"/>
      <c r="ECP173" s="75"/>
      <c r="ECQ173" s="75"/>
      <c r="ECR173" s="75"/>
      <c r="ECS173" s="75"/>
      <c r="ECT173" s="75"/>
      <c r="ECU173" s="75"/>
      <c r="ECV173" s="75"/>
      <c r="ECW173" s="75"/>
      <c r="ECX173" s="75"/>
      <c r="ECY173" s="75"/>
      <c r="ECZ173" s="75"/>
      <c r="EDA173" s="75"/>
      <c r="EDB173" s="75"/>
      <c r="EDC173" s="75"/>
      <c r="EDD173" s="75"/>
      <c r="EDE173" s="75"/>
      <c r="EDF173" s="75"/>
      <c r="EDG173" s="75"/>
      <c r="EDH173" s="75"/>
      <c r="EDI173" s="75"/>
      <c r="EDJ173" s="75"/>
      <c r="EDK173" s="75"/>
      <c r="EDL173" s="75"/>
      <c r="EDM173" s="75"/>
      <c r="EDN173" s="75"/>
      <c r="EDO173" s="75"/>
      <c r="EDP173" s="75"/>
      <c r="EDQ173" s="75"/>
      <c r="EDR173" s="75"/>
      <c r="EDS173" s="75"/>
      <c r="EDT173" s="75"/>
      <c r="EDU173" s="75"/>
      <c r="EDV173" s="75"/>
      <c r="EDW173" s="75"/>
      <c r="EDX173" s="75"/>
      <c r="EDY173" s="75"/>
      <c r="EDZ173" s="75"/>
      <c r="EEA173" s="75"/>
      <c r="EEB173" s="75"/>
      <c r="EEC173" s="75"/>
      <c r="EED173" s="75"/>
      <c r="EEE173" s="75"/>
      <c r="EEF173" s="75"/>
      <c r="EEG173" s="75"/>
      <c r="EEH173" s="75"/>
      <c r="EEI173" s="75"/>
      <c r="EEJ173" s="75"/>
      <c r="EEK173" s="75"/>
      <c r="EEL173" s="75"/>
      <c r="EEM173" s="75"/>
      <c r="EEN173" s="75"/>
      <c r="EEO173" s="75"/>
      <c r="EEP173" s="75"/>
      <c r="EEQ173" s="75"/>
      <c r="EER173" s="75"/>
      <c r="EES173" s="75"/>
      <c r="EET173" s="75"/>
      <c r="EEU173" s="75"/>
      <c r="EEV173" s="75"/>
      <c r="EEW173" s="75"/>
      <c r="EEX173" s="75"/>
      <c r="EEY173" s="75"/>
      <c r="EEZ173" s="75"/>
      <c r="EFA173" s="75"/>
      <c r="EFB173" s="75"/>
      <c r="EFC173" s="75"/>
      <c r="EFD173" s="75"/>
      <c r="EFE173" s="75"/>
      <c r="EFF173" s="75"/>
      <c r="EFG173" s="75"/>
      <c r="EFH173" s="75"/>
      <c r="EFI173" s="75"/>
      <c r="EFJ173" s="75"/>
      <c r="EFK173" s="75"/>
      <c r="EFL173" s="75"/>
      <c r="EFM173" s="75"/>
      <c r="EFN173" s="75"/>
      <c r="EFO173" s="75"/>
      <c r="EFP173" s="75"/>
      <c r="EFQ173" s="75"/>
      <c r="EFR173" s="75"/>
      <c r="EFS173" s="75"/>
      <c r="EFT173" s="75"/>
      <c r="EFU173" s="75"/>
      <c r="EFV173" s="75"/>
      <c r="EFW173" s="75"/>
      <c r="EFX173" s="75"/>
      <c r="EFY173" s="75"/>
      <c r="EFZ173" s="75"/>
      <c r="EGA173" s="75"/>
      <c r="EGB173" s="75"/>
      <c r="EGC173" s="75"/>
      <c r="EGD173" s="75"/>
      <c r="EGE173" s="75"/>
      <c r="EGF173" s="75"/>
      <c r="EGG173" s="75"/>
      <c r="EGH173" s="75"/>
      <c r="EGI173" s="75"/>
      <c r="EGJ173" s="75"/>
      <c r="EGK173" s="75"/>
      <c r="EGL173" s="75"/>
      <c r="EGM173" s="75"/>
      <c r="EGN173" s="75"/>
      <c r="EGO173" s="75"/>
      <c r="EGP173" s="75"/>
      <c r="EGQ173" s="75"/>
      <c r="EGR173" s="75"/>
      <c r="EGS173" s="75"/>
      <c r="EGT173" s="75"/>
      <c r="EGU173" s="75"/>
      <c r="EGV173" s="75"/>
      <c r="EGW173" s="75"/>
      <c r="EGX173" s="75"/>
      <c r="EGY173" s="75"/>
      <c r="EGZ173" s="75"/>
      <c r="EHA173" s="75"/>
      <c r="EHB173" s="75"/>
      <c r="EHC173" s="75"/>
      <c r="EHD173" s="75"/>
      <c r="EHE173" s="75"/>
      <c r="EHF173" s="75"/>
      <c r="EHG173" s="75"/>
      <c r="EHH173" s="75"/>
      <c r="EHI173" s="75"/>
      <c r="EHJ173" s="75"/>
      <c r="EHK173" s="75"/>
      <c r="EHL173" s="75"/>
      <c r="EHM173" s="75"/>
      <c r="EHN173" s="75"/>
      <c r="EHO173" s="75"/>
      <c r="EHP173" s="75"/>
      <c r="EHQ173" s="75"/>
      <c r="EHR173" s="75"/>
      <c r="EHS173" s="75"/>
      <c r="EHT173" s="75"/>
      <c r="EHU173" s="75"/>
      <c r="EHV173" s="75"/>
      <c r="EHW173" s="75"/>
      <c r="EHX173" s="75"/>
      <c r="EHY173" s="75"/>
      <c r="EHZ173" s="75"/>
      <c r="EIA173" s="75"/>
      <c r="EIB173" s="75"/>
      <c r="EIC173" s="75"/>
      <c r="EID173" s="75"/>
      <c r="EIE173" s="75"/>
      <c r="EIF173" s="75"/>
      <c r="EIG173" s="75"/>
      <c r="EIH173" s="75"/>
      <c r="EII173" s="75"/>
      <c r="EIJ173" s="75"/>
      <c r="EIK173" s="75"/>
      <c r="EIL173" s="75"/>
      <c r="EIM173" s="75"/>
      <c r="EIN173" s="75"/>
      <c r="EIO173" s="75"/>
      <c r="EIP173" s="75"/>
      <c r="EIQ173" s="75"/>
    </row>
    <row r="174" spans="1:3631" customFormat="1" ht="19.5" customHeight="1" thickBot="1" x14ac:dyDescent="0.3">
      <c r="A174" s="338" t="s">
        <v>602</v>
      </c>
      <c r="B174" s="332"/>
      <c r="C174" s="332"/>
      <c r="D174" s="341">
        <f>SUM(D170:D173)</f>
        <v>4054</v>
      </c>
      <c r="E174" s="48"/>
      <c r="F174" s="48"/>
      <c r="G174" s="83"/>
      <c r="H174" s="48"/>
      <c r="I174" s="48"/>
      <c r="J174" s="48"/>
      <c r="K174" s="48"/>
      <c r="L174" s="48"/>
      <c r="M174" s="48"/>
      <c r="N174" s="48"/>
      <c r="O174" s="48"/>
    </row>
    <row r="175" spans="1:3631" s="28" customFormat="1" x14ac:dyDescent="0.25">
      <c r="A175" s="24" t="s">
        <v>127</v>
      </c>
      <c r="B175" s="317"/>
      <c r="C175" s="317"/>
      <c r="D175" s="317"/>
      <c r="E175" s="84"/>
      <c r="F175" s="84"/>
      <c r="G175" s="85"/>
      <c r="H175" s="84"/>
      <c r="I175" s="84"/>
      <c r="J175" s="84"/>
      <c r="K175" s="48"/>
      <c r="L175" s="84"/>
      <c r="M175" s="84"/>
      <c r="N175" s="84"/>
      <c r="O175" s="48"/>
    </row>
    <row r="176" spans="1:3631" customFormat="1" x14ac:dyDescent="0.25">
      <c r="A176" s="35" t="s">
        <v>603</v>
      </c>
      <c r="B176" s="247"/>
      <c r="C176" s="247"/>
      <c r="D176" s="247">
        <v>16118</v>
      </c>
      <c r="E176" s="107"/>
      <c r="F176" s="107"/>
      <c r="G176" s="108"/>
      <c r="H176" s="107"/>
      <c r="I176" s="107"/>
      <c r="J176" s="86">
        <v>17783.88</v>
      </c>
      <c r="K176" s="48"/>
      <c r="L176" s="107"/>
      <c r="M176" s="107"/>
      <c r="N176" s="86"/>
      <c r="O176" s="48"/>
    </row>
    <row r="177" spans="1:15" customFormat="1" x14ac:dyDescent="0.25">
      <c r="A177" s="29" t="s">
        <v>128</v>
      </c>
      <c r="B177" s="354">
        <f>'2024-2025 Budget '!R87</f>
        <v>2655</v>
      </c>
      <c r="C177" s="354"/>
      <c r="D177" s="248"/>
      <c r="E177" s="49">
        <v>2254.5</v>
      </c>
      <c r="F177" s="49"/>
      <c r="G177" s="50"/>
      <c r="H177" s="49">
        <v>2078.85</v>
      </c>
      <c r="I177" s="49"/>
      <c r="J177" s="49"/>
      <c r="K177" s="48"/>
      <c r="L177" s="49">
        <v>2149.5</v>
      </c>
      <c r="M177" s="49"/>
      <c r="N177" s="49"/>
      <c r="O177" s="48"/>
    </row>
    <row r="178" spans="1:15" customFormat="1" x14ac:dyDescent="0.25">
      <c r="A178" s="29" t="s">
        <v>129</v>
      </c>
      <c r="B178" s="354">
        <f>'2024-2025 Budget '!R88+'2024-2025 Budget '!R89</f>
        <v>3000</v>
      </c>
      <c r="C178" s="354"/>
      <c r="D178" s="248"/>
      <c r="E178" s="49">
        <v>1000</v>
      </c>
      <c r="F178" s="49"/>
      <c r="G178" s="50"/>
      <c r="H178" s="49">
        <v>0</v>
      </c>
      <c r="I178" s="49"/>
      <c r="J178" s="49"/>
      <c r="K178" s="48"/>
      <c r="L178" s="49">
        <v>1000</v>
      </c>
      <c r="M178" s="49" t="s">
        <v>106</v>
      </c>
      <c r="N178" s="49"/>
      <c r="O178" s="48"/>
    </row>
    <row r="179" spans="1:15" customFormat="1" x14ac:dyDescent="0.25">
      <c r="A179" s="29" t="s">
        <v>130</v>
      </c>
      <c r="B179" s="354"/>
      <c r="C179" s="354">
        <f>'2024-2025 Budget '!R274</f>
        <v>300</v>
      </c>
      <c r="D179" s="248"/>
      <c r="E179" s="49"/>
      <c r="F179" s="49">
        <v>500</v>
      </c>
      <c r="G179" s="50"/>
      <c r="H179" s="49"/>
      <c r="I179" s="49">
        <v>0</v>
      </c>
      <c r="J179" s="49"/>
      <c r="K179" s="48"/>
      <c r="L179" s="49"/>
      <c r="M179" s="49">
        <v>500</v>
      </c>
      <c r="N179" s="49"/>
      <c r="O179" s="48"/>
    </row>
    <row r="180" spans="1:15" customFormat="1" x14ac:dyDescent="0.25">
      <c r="A180" s="29" t="s">
        <v>131</v>
      </c>
      <c r="B180" s="354"/>
      <c r="C180" s="354">
        <f>'2024-2025 Budget '!R281</f>
        <v>750</v>
      </c>
      <c r="D180" s="248"/>
      <c r="E180" s="49"/>
      <c r="F180" s="49">
        <v>750</v>
      </c>
      <c r="G180" s="50"/>
      <c r="H180" s="49"/>
      <c r="I180" s="49">
        <v>0</v>
      </c>
      <c r="J180" s="49"/>
      <c r="K180" s="48"/>
      <c r="L180" s="49"/>
      <c r="M180" s="49">
        <v>750</v>
      </c>
      <c r="N180" s="49"/>
      <c r="O180" s="48"/>
    </row>
    <row r="181" spans="1:15" customFormat="1" x14ac:dyDescent="0.25">
      <c r="A181" s="29" t="s">
        <v>132</v>
      </c>
      <c r="B181" s="354"/>
      <c r="C181" s="354"/>
      <c r="D181" s="248"/>
      <c r="E181" s="49"/>
      <c r="F181" s="49"/>
      <c r="G181" s="50"/>
      <c r="H181" s="49"/>
      <c r="I181" s="49"/>
      <c r="J181" s="49"/>
      <c r="K181" s="48"/>
      <c r="L181" s="49"/>
      <c r="M181" s="49"/>
      <c r="N181" s="49"/>
      <c r="O181" s="48"/>
    </row>
    <row r="182" spans="1:15" customFormat="1" ht="16.5" customHeight="1" x14ac:dyDescent="0.25">
      <c r="A182" s="29" t="s">
        <v>133</v>
      </c>
      <c r="B182" s="354"/>
      <c r="C182" s="354">
        <f>'2024-2025 Budget '!R278</f>
        <v>2250</v>
      </c>
      <c r="D182" s="248"/>
      <c r="E182" s="55"/>
      <c r="F182" s="55">
        <v>1500</v>
      </c>
      <c r="G182" s="70"/>
      <c r="H182" s="55"/>
      <c r="I182" s="55">
        <v>500</v>
      </c>
      <c r="J182" s="55"/>
      <c r="K182" s="48"/>
      <c r="L182" s="55"/>
      <c r="M182" s="55">
        <v>2000</v>
      </c>
      <c r="N182" s="55"/>
      <c r="O182" s="48"/>
    </row>
    <row r="183" spans="1:15" customFormat="1" ht="19.5" customHeight="1" x14ac:dyDescent="0.25">
      <c r="A183" s="29" t="s">
        <v>134</v>
      </c>
      <c r="B183" s="354"/>
      <c r="C183" s="354">
        <f>'2024-2025 Budget '!R277</f>
        <v>2250</v>
      </c>
      <c r="D183" s="248"/>
      <c r="E183" s="56"/>
      <c r="F183" s="55">
        <v>1500</v>
      </c>
      <c r="G183" s="89"/>
      <c r="H183" s="56"/>
      <c r="I183" s="55">
        <v>1500</v>
      </c>
      <c r="J183" s="56"/>
      <c r="K183" s="58"/>
      <c r="L183" s="56"/>
      <c r="M183" s="55">
        <v>2000</v>
      </c>
      <c r="N183" s="56"/>
      <c r="O183" s="48"/>
    </row>
    <row r="184" spans="1:15" customFormat="1" ht="21" customHeight="1" x14ac:dyDescent="0.25">
      <c r="A184" s="126" t="s">
        <v>135</v>
      </c>
      <c r="B184" s="362"/>
      <c r="C184" s="362">
        <f>'2024-2025 Budget '!R276</f>
        <v>2250</v>
      </c>
      <c r="D184" s="256"/>
      <c r="E184" s="58"/>
      <c r="F184" s="55">
        <v>1500</v>
      </c>
      <c r="G184" s="127"/>
      <c r="H184" s="58"/>
      <c r="I184" s="55">
        <v>1500</v>
      </c>
      <c r="J184" s="58"/>
      <c r="K184" s="58"/>
      <c r="L184" s="58"/>
      <c r="M184" s="55">
        <v>2000</v>
      </c>
      <c r="N184" s="57"/>
      <c r="O184" s="48"/>
    </row>
    <row r="185" spans="1:15" customFormat="1" ht="12" customHeight="1" x14ac:dyDescent="0.25">
      <c r="A185" s="128"/>
      <c r="B185" s="256"/>
      <c r="C185" s="256"/>
      <c r="D185" s="256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</row>
    <row r="186" spans="1:15" s="75" customFormat="1" ht="18.75" thickBot="1" x14ac:dyDescent="0.3">
      <c r="A186" s="112" t="s">
        <v>136</v>
      </c>
      <c r="B186" s="318">
        <f>SUM(B177:B185)</f>
        <v>5655</v>
      </c>
      <c r="C186" s="318">
        <f>SUM(C179:C185)</f>
        <v>7800</v>
      </c>
      <c r="D186" s="318">
        <f>B186-C186</f>
        <v>-2145</v>
      </c>
      <c r="E186" s="103">
        <f t="shared" ref="E186:I186" si="15">SUM(E176:E184)</f>
        <v>3254.5</v>
      </c>
      <c r="F186" s="103">
        <f t="shared" si="15"/>
        <v>5750</v>
      </c>
      <c r="G186" s="103">
        <f t="shared" si="15"/>
        <v>0</v>
      </c>
      <c r="H186" s="103">
        <f t="shared" si="15"/>
        <v>2078.85</v>
      </c>
      <c r="I186" s="103">
        <f t="shared" si="15"/>
        <v>3500</v>
      </c>
      <c r="J186" s="103">
        <f>J176+H186-I186</f>
        <v>16362.73</v>
      </c>
      <c r="K186" s="103">
        <f t="shared" ref="K186" si="16">SUM(K177:K184)</f>
        <v>0</v>
      </c>
      <c r="L186" s="103">
        <f t="shared" ref="L186:M186" si="17">SUM(L176:L184)</f>
        <v>3149.5</v>
      </c>
      <c r="M186" s="103">
        <f t="shared" si="17"/>
        <v>7250</v>
      </c>
      <c r="N186" s="103">
        <f>J186+L186-M186</f>
        <v>12262.23</v>
      </c>
      <c r="O186" s="227">
        <f>L186-M186</f>
        <v>-4100.5</v>
      </c>
    </row>
    <row r="187" spans="1:15" customFormat="1" ht="19.5" customHeight="1" thickBot="1" x14ac:dyDescent="0.3">
      <c r="A187" s="338" t="s">
        <v>604</v>
      </c>
      <c r="B187" s="342"/>
      <c r="C187" s="342"/>
      <c r="D187" s="343">
        <f>SUM(D176:D186)</f>
        <v>13973</v>
      </c>
      <c r="E187" s="129"/>
      <c r="F187" s="129"/>
      <c r="G187" s="130"/>
      <c r="H187" s="129"/>
      <c r="I187" s="129"/>
      <c r="J187" s="129"/>
      <c r="K187" s="131"/>
      <c r="L187" s="129"/>
      <c r="M187" s="129"/>
      <c r="N187" s="129"/>
      <c r="O187" s="48"/>
    </row>
    <row r="188" spans="1:15" customFormat="1" ht="24.75" customHeight="1" thickBot="1" x14ac:dyDescent="0.3">
      <c r="A188" s="132" t="s">
        <v>137</v>
      </c>
      <c r="B188" s="323"/>
      <c r="C188" s="323"/>
      <c r="D188" s="323"/>
      <c r="E188" s="106">
        <f t="shared" ref="E188:O188" si="18">E186+E173+E167+E160</f>
        <v>9254.5</v>
      </c>
      <c r="F188" s="106">
        <f t="shared" si="18"/>
        <v>14750</v>
      </c>
      <c r="G188" s="106">
        <f t="shared" si="18"/>
        <v>0</v>
      </c>
      <c r="H188" s="106">
        <f t="shared" si="18"/>
        <v>2578.85</v>
      </c>
      <c r="I188" s="106">
        <f t="shared" si="18"/>
        <v>9799.57</v>
      </c>
      <c r="J188" s="106">
        <f t="shared" si="18"/>
        <v>37961.660000000003</v>
      </c>
      <c r="K188" s="106">
        <f t="shared" si="18"/>
        <v>0</v>
      </c>
      <c r="L188" s="106">
        <f t="shared" si="18"/>
        <v>9149.5</v>
      </c>
      <c r="M188" s="106">
        <f t="shared" si="18"/>
        <v>15250</v>
      </c>
      <c r="N188" s="106">
        <f t="shared" si="18"/>
        <v>31861.16</v>
      </c>
      <c r="O188" s="106">
        <f t="shared" si="18"/>
        <v>-6100.5</v>
      </c>
    </row>
    <row r="189" spans="1:15" customFormat="1" ht="12" customHeight="1" thickTop="1" x14ac:dyDescent="0.25">
      <c r="A189" s="128"/>
      <c r="B189" s="256"/>
      <c r="C189" s="256"/>
      <c r="D189" s="256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</row>
    <row r="190" spans="1:15" s="75" customFormat="1" x14ac:dyDescent="0.25">
      <c r="A190" s="112" t="s">
        <v>138</v>
      </c>
      <c r="B190" s="250"/>
      <c r="C190" s="250"/>
      <c r="D190" s="250"/>
      <c r="E190" s="113">
        <f t="shared" ref="E190:O190" si="19">E188+E152+E140</f>
        <v>78046.600000000006</v>
      </c>
      <c r="F190" s="113">
        <f t="shared" si="19"/>
        <v>90660.766666666663</v>
      </c>
      <c r="G190" s="113">
        <f t="shared" si="19"/>
        <v>0</v>
      </c>
      <c r="H190" s="113">
        <f t="shared" si="19"/>
        <v>49714.130000000005</v>
      </c>
      <c r="I190" s="113">
        <f t="shared" si="19"/>
        <v>48978.709999999992</v>
      </c>
      <c r="J190" s="113">
        <f t="shared" si="19"/>
        <v>131237.64000000001</v>
      </c>
      <c r="K190" s="113">
        <f t="shared" si="19"/>
        <v>0</v>
      </c>
      <c r="L190" s="113">
        <f t="shared" si="19"/>
        <v>70239.08</v>
      </c>
      <c r="M190" s="113">
        <f t="shared" si="19"/>
        <v>81329.58</v>
      </c>
      <c r="N190" s="113">
        <f t="shared" si="19"/>
        <v>120147.14000000001</v>
      </c>
      <c r="O190" s="113">
        <f t="shared" si="19"/>
        <v>-11090.5</v>
      </c>
    </row>
    <row r="191" spans="1:15" s="75" customFormat="1" ht="7.5" customHeight="1" x14ac:dyDescent="0.25">
      <c r="A191" s="112"/>
      <c r="B191" s="250"/>
      <c r="C191" s="250"/>
      <c r="D191" s="250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</row>
    <row r="192" spans="1:15" s="28" customFormat="1" x14ac:dyDescent="0.25">
      <c r="A192" s="24" t="s">
        <v>139</v>
      </c>
      <c r="B192" s="252"/>
      <c r="C192" s="252"/>
      <c r="D192" s="252"/>
      <c r="E192" s="133"/>
      <c r="F192" s="133"/>
      <c r="G192" s="85"/>
      <c r="H192" s="84"/>
      <c r="I192" s="84"/>
      <c r="J192" s="84"/>
      <c r="K192" s="48"/>
      <c r="L192" s="84"/>
      <c r="M192" s="84"/>
      <c r="N192" s="84"/>
      <c r="O192" s="48"/>
    </row>
    <row r="193" spans="1:3631" customFormat="1" x14ac:dyDescent="0.25">
      <c r="A193" s="35" t="s">
        <v>605</v>
      </c>
      <c r="B193" s="247"/>
      <c r="C193" s="247"/>
      <c r="D193" s="247">
        <v>12458</v>
      </c>
      <c r="E193" s="86"/>
      <c r="F193" s="86"/>
      <c r="G193" s="87"/>
      <c r="H193" s="86"/>
      <c r="I193" s="86"/>
      <c r="J193" s="86">
        <v>8589.14</v>
      </c>
      <c r="K193" s="48"/>
      <c r="L193" s="86"/>
      <c r="M193" s="86"/>
      <c r="N193" s="134">
        <v>12030.2</v>
      </c>
      <c r="O193" s="48"/>
    </row>
    <row r="194" spans="1:3631" customFormat="1" x14ac:dyDescent="0.25">
      <c r="A194" s="29" t="s">
        <v>128</v>
      </c>
      <c r="B194" s="248">
        <f>'2024-2025 Budget '!R93</f>
        <v>0</v>
      </c>
      <c r="C194" s="248"/>
      <c r="D194" s="248"/>
      <c r="E194" s="56">
        <v>749.1</v>
      </c>
      <c r="F194" s="49"/>
      <c r="G194" s="50"/>
      <c r="H194" s="49">
        <v>1039.4000000000001</v>
      </c>
      <c r="I194" s="49"/>
      <c r="J194" s="49"/>
      <c r="K194" s="48"/>
      <c r="L194" s="56">
        <v>537.375</v>
      </c>
      <c r="M194" s="49"/>
      <c r="N194" s="49"/>
      <c r="O194" s="48"/>
    </row>
    <row r="195" spans="1:3631" customFormat="1" x14ac:dyDescent="0.25">
      <c r="A195" s="29" t="s">
        <v>140</v>
      </c>
      <c r="B195" s="354"/>
      <c r="C195" s="354">
        <f>'2024-2025 Budget '!R290</f>
        <v>500</v>
      </c>
      <c r="D195" s="248"/>
      <c r="E195" s="49"/>
      <c r="F195" s="49">
        <v>500</v>
      </c>
      <c r="G195" s="50"/>
      <c r="H195" s="49"/>
      <c r="I195" s="49">
        <v>0</v>
      </c>
      <c r="J195" s="49"/>
      <c r="K195" s="48"/>
      <c r="L195" s="49"/>
      <c r="M195" s="49">
        <v>500</v>
      </c>
      <c r="N195" s="49"/>
      <c r="O195" s="48"/>
    </row>
    <row r="196" spans="1:3631" customFormat="1" x14ac:dyDescent="0.25">
      <c r="A196" s="88" t="s">
        <v>141</v>
      </c>
      <c r="B196" s="354"/>
      <c r="C196" s="354"/>
      <c r="D196" s="248"/>
      <c r="E196" s="56"/>
      <c r="F196" s="56">
        <v>500</v>
      </c>
      <c r="G196" s="89"/>
      <c r="H196" s="56"/>
      <c r="I196" s="56">
        <v>0</v>
      </c>
      <c r="J196" s="56"/>
      <c r="K196" s="58"/>
      <c r="L196" s="56" t="s">
        <v>106</v>
      </c>
      <c r="M196" s="56">
        <v>500</v>
      </c>
      <c r="N196" s="56"/>
      <c r="O196" s="48"/>
    </row>
    <row r="197" spans="1:3631" customFormat="1" x14ac:dyDescent="0.25">
      <c r="A197" s="100" t="s">
        <v>142</v>
      </c>
      <c r="B197" s="354"/>
      <c r="C197" s="354">
        <f>'2024-2025 Budget '!R287</f>
        <v>0</v>
      </c>
      <c r="D197" s="248"/>
      <c r="E197" s="57"/>
      <c r="F197" s="57">
        <v>170</v>
      </c>
      <c r="G197" s="135"/>
      <c r="H197" s="57"/>
      <c r="I197" s="57">
        <v>0</v>
      </c>
      <c r="J197" s="57"/>
      <c r="K197" s="57"/>
      <c r="L197" s="57" t="s">
        <v>106</v>
      </c>
      <c r="M197" s="57">
        <v>100</v>
      </c>
      <c r="N197" s="57"/>
      <c r="O197" s="48"/>
    </row>
    <row r="198" spans="1:3631" customFormat="1" x14ac:dyDescent="0.25">
      <c r="A198" s="45" t="s">
        <v>143</v>
      </c>
      <c r="B198" s="354"/>
      <c r="C198" s="354">
        <f>'2024-2025 Budget '!R286</f>
        <v>75</v>
      </c>
      <c r="D198" s="248"/>
      <c r="E198" s="46"/>
      <c r="F198" s="46">
        <v>235</v>
      </c>
      <c r="G198" s="47"/>
      <c r="H198" s="46"/>
      <c r="I198" s="46">
        <v>234.2</v>
      </c>
      <c r="J198" s="46"/>
      <c r="K198" s="48"/>
      <c r="L198" s="46" t="s">
        <v>106</v>
      </c>
      <c r="M198" s="46">
        <v>75</v>
      </c>
      <c r="N198" s="46"/>
      <c r="O198" s="48"/>
    </row>
    <row r="199" spans="1:3631" customFormat="1" x14ac:dyDescent="0.25">
      <c r="A199" s="45" t="s">
        <v>144</v>
      </c>
      <c r="B199" s="354"/>
      <c r="C199" s="354">
        <f>'2024-2025 Budget '!R285</f>
        <v>0</v>
      </c>
      <c r="D199" s="248"/>
      <c r="E199" s="46"/>
      <c r="F199" s="46">
        <v>1000</v>
      </c>
      <c r="G199" s="47"/>
      <c r="H199" s="46">
        <v>0</v>
      </c>
      <c r="I199" s="46">
        <v>203.12</v>
      </c>
      <c r="J199" s="46"/>
      <c r="K199" s="48"/>
      <c r="L199" s="46"/>
      <c r="M199" s="46">
        <v>500</v>
      </c>
      <c r="N199" s="46"/>
      <c r="O199" s="48"/>
    </row>
    <row r="200" spans="1:3631" customFormat="1" x14ac:dyDescent="0.25">
      <c r="A200" s="45" t="s">
        <v>145</v>
      </c>
      <c r="B200" s="354">
        <f>'2024-2025 Budget '!R94</f>
        <v>0</v>
      </c>
      <c r="C200" s="354"/>
      <c r="D200" s="248"/>
      <c r="E200" s="46"/>
      <c r="F200" s="46"/>
      <c r="G200" s="47"/>
      <c r="H200" s="46">
        <v>833.34</v>
      </c>
      <c r="I200" s="46"/>
      <c r="J200" s="46"/>
      <c r="K200" s="48"/>
      <c r="L200" s="46"/>
      <c r="M200" s="46"/>
      <c r="N200" s="46"/>
      <c r="O200" s="48"/>
    </row>
    <row r="201" spans="1:3631" customFormat="1" x14ac:dyDescent="0.25">
      <c r="A201" s="29" t="s">
        <v>146</v>
      </c>
      <c r="B201" s="354"/>
      <c r="C201" s="354">
        <f>'2024-2025 Budget '!R291</f>
        <v>300</v>
      </c>
      <c r="D201" s="248"/>
      <c r="E201" s="49"/>
      <c r="F201" s="49">
        <v>300</v>
      </c>
      <c r="G201" s="50"/>
      <c r="H201" s="49"/>
      <c r="I201" s="49"/>
      <c r="J201" s="49"/>
      <c r="K201" s="48"/>
      <c r="L201" s="49" t="s">
        <v>106</v>
      </c>
      <c r="M201" s="49">
        <v>300</v>
      </c>
      <c r="N201" s="49"/>
      <c r="O201" s="48"/>
    </row>
    <row r="202" spans="1:3631" customFormat="1" ht="18.75" thickBot="1" x14ac:dyDescent="0.3">
      <c r="A202" s="62" t="s">
        <v>606</v>
      </c>
      <c r="B202" s="354"/>
      <c r="C202" s="354">
        <f>'2024-2025 Budget '!R289</f>
        <v>150</v>
      </c>
      <c r="D202" s="248"/>
      <c r="E202" s="55"/>
      <c r="F202" s="55"/>
      <c r="G202" s="70"/>
      <c r="H202" s="55"/>
      <c r="I202" s="55"/>
      <c r="J202" s="55"/>
      <c r="K202" s="48"/>
      <c r="L202" s="55"/>
      <c r="M202" s="55"/>
      <c r="N202" s="55"/>
      <c r="O202" s="48"/>
    </row>
    <row r="203" spans="1:3631" s="94" customFormat="1" ht="19.5" thickTop="1" thickBot="1" x14ac:dyDescent="0.3">
      <c r="A203" s="320" t="s">
        <v>147</v>
      </c>
      <c r="B203" s="318">
        <f>SUM(B194:B202)</f>
        <v>0</v>
      </c>
      <c r="C203" s="318">
        <f>SUM(C194:C202)</f>
        <v>1025</v>
      </c>
      <c r="D203" s="318">
        <f>B203-C203</f>
        <v>-1025</v>
      </c>
      <c r="E203" s="93">
        <f>SUM(E194:E201)</f>
        <v>749.1</v>
      </c>
      <c r="F203" s="93">
        <f>SUM(F194:F201)</f>
        <v>2705</v>
      </c>
      <c r="G203" s="93">
        <f>SUM(G194:G201)</f>
        <v>0</v>
      </c>
      <c r="H203" s="93">
        <f>SUM(H194:H201)</f>
        <v>1872.7400000000002</v>
      </c>
      <c r="I203" s="93">
        <f>SUM(I194:I201)</f>
        <v>437.32</v>
      </c>
      <c r="J203" s="93">
        <f>J193+H203-I203</f>
        <v>10024.56</v>
      </c>
      <c r="K203" s="93">
        <v>0</v>
      </c>
      <c r="L203" s="93">
        <f>SUM(L193:L201)</f>
        <v>537.375</v>
      </c>
      <c r="M203" s="93">
        <f>SUM(M193:M202)</f>
        <v>1975</v>
      </c>
      <c r="N203" s="93">
        <f>J203+L203-M203</f>
        <v>8586.9349999999995</v>
      </c>
      <c r="O203" s="74">
        <f>L203-M203</f>
        <v>-1437.625</v>
      </c>
      <c r="P203" s="75"/>
      <c r="Q203" s="76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5"/>
      <c r="BY203" s="75"/>
      <c r="BZ203" s="75"/>
      <c r="CA203" s="75"/>
      <c r="CB203" s="75"/>
      <c r="CC203" s="75"/>
      <c r="CD203" s="75"/>
      <c r="CE203" s="75"/>
      <c r="CF203" s="75"/>
      <c r="CG203" s="75"/>
      <c r="CH203" s="75"/>
      <c r="CI203" s="75"/>
      <c r="CJ203" s="75"/>
      <c r="CK203" s="75"/>
      <c r="CL203" s="75"/>
      <c r="CM203" s="75"/>
      <c r="CN203" s="75"/>
      <c r="CO203" s="75"/>
      <c r="CP203" s="75"/>
      <c r="CQ203" s="75"/>
      <c r="CR203" s="75"/>
      <c r="CS203" s="75"/>
      <c r="CT203" s="75"/>
      <c r="CU203" s="75"/>
      <c r="CV203" s="75"/>
      <c r="CW203" s="75"/>
      <c r="CX203" s="75"/>
      <c r="CY203" s="75"/>
      <c r="CZ203" s="75"/>
      <c r="DA203" s="75"/>
      <c r="DB203" s="75"/>
      <c r="DC203" s="75"/>
      <c r="DD203" s="75"/>
      <c r="DE203" s="75"/>
      <c r="DF203" s="75"/>
      <c r="DG203" s="75"/>
      <c r="DH203" s="75"/>
      <c r="DI203" s="75"/>
      <c r="DJ203" s="75"/>
      <c r="DK203" s="75"/>
      <c r="DL203" s="75"/>
      <c r="DM203" s="75"/>
      <c r="DN203" s="75"/>
      <c r="DO203" s="75"/>
      <c r="DP203" s="75"/>
      <c r="DQ203" s="75"/>
      <c r="DR203" s="75"/>
      <c r="DS203" s="75"/>
      <c r="DT203" s="75"/>
      <c r="DU203" s="75"/>
      <c r="DV203" s="75"/>
      <c r="DW203" s="75"/>
      <c r="DX203" s="75"/>
      <c r="DY203" s="75"/>
      <c r="DZ203" s="75"/>
      <c r="EA203" s="75"/>
      <c r="EB203" s="75"/>
      <c r="EC203" s="75"/>
      <c r="ED203" s="75"/>
      <c r="EE203" s="75"/>
      <c r="EF203" s="75"/>
      <c r="EG203" s="75"/>
      <c r="EH203" s="75"/>
      <c r="EI203" s="75"/>
      <c r="EJ203" s="75"/>
      <c r="EK203" s="75"/>
      <c r="EL203" s="75"/>
      <c r="EM203" s="75"/>
      <c r="EN203" s="75"/>
      <c r="EO203" s="75"/>
      <c r="EP203" s="75"/>
      <c r="EQ203" s="75"/>
      <c r="ER203" s="75"/>
      <c r="ES203" s="75"/>
      <c r="ET203" s="75"/>
      <c r="EU203" s="75"/>
      <c r="EV203" s="75"/>
      <c r="EW203" s="75"/>
      <c r="EX203" s="75"/>
      <c r="EY203" s="75"/>
      <c r="EZ203" s="75"/>
      <c r="FA203" s="75"/>
      <c r="FB203" s="75"/>
      <c r="FC203" s="75"/>
      <c r="FD203" s="75"/>
      <c r="FE203" s="75"/>
      <c r="FF203" s="75"/>
      <c r="FG203" s="75"/>
      <c r="FH203" s="75"/>
      <c r="FI203" s="75"/>
      <c r="FJ203" s="75"/>
      <c r="FK203" s="75"/>
      <c r="FL203" s="75"/>
      <c r="FM203" s="75"/>
      <c r="FN203" s="75"/>
      <c r="FO203" s="75"/>
      <c r="FP203" s="75"/>
      <c r="FQ203" s="75"/>
      <c r="FR203" s="75"/>
      <c r="FS203" s="75"/>
      <c r="FT203" s="75"/>
      <c r="FU203" s="75"/>
      <c r="FV203" s="75"/>
      <c r="FW203" s="75"/>
      <c r="FX203" s="75"/>
      <c r="FY203" s="75"/>
      <c r="FZ203" s="75"/>
      <c r="GA203" s="75"/>
      <c r="GB203" s="75"/>
      <c r="GC203" s="75"/>
      <c r="GD203" s="75"/>
      <c r="GE203" s="75"/>
      <c r="GF203" s="75"/>
      <c r="GG203" s="75"/>
      <c r="GH203" s="75"/>
      <c r="GI203" s="75"/>
      <c r="GJ203" s="75"/>
      <c r="GK203" s="75"/>
      <c r="GL203" s="75"/>
      <c r="GM203" s="75"/>
      <c r="GN203" s="75"/>
      <c r="GO203" s="75"/>
      <c r="GP203" s="75"/>
      <c r="GQ203" s="75"/>
      <c r="GR203" s="75"/>
      <c r="GS203" s="75"/>
      <c r="GT203" s="75"/>
      <c r="GU203" s="75"/>
      <c r="GV203" s="75"/>
      <c r="GW203" s="75"/>
      <c r="GX203" s="75"/>
      <c r="GY203" s="75"/>
      <c r="GZ203" s="75"/>
      <c r="HA203" s="75"/>
      <c r="HB203" s="75"/>
      <c r="HC203" s="75"/>
      <c r="HD203" s="75"/>
      <c r="HE203" s="75"/>
      <c r="HF203" s="75"/>
      <c r="HG203" s="75"/>
      <c r="HH203" s="75"/>
      <c r="HI203" s="75"/>
      <c r="HJ203" s="75"/>
      <c r="HK203" s="75"/>
      <c r="HL203" s="75"/>
      <c r="HM203" s="75"/>
      <c r="HN203" s="75"/>
      <c r="HO203" s="75"/>
      <c r="HP203" s="75"/>
      <c r="HQ203" s="75"/>
      <c r="HR203" s="75"/>
      <c r="HS203" s="75"/>
      <c r="HT203" s="75"/>
      <c r="HU203" s="75"/>
      <c r="HV203" s="75"/>
      <c r="HW203" s="75"/>
      <c r="HX203" s="75"/>
      <c r="HY203" s="75"/>
      <c r="HZ203" s="75"/>
      <c r="IA203" s="75"/>
      <c r="IB203" s="75"/>
      <c r="IC203" s="75"/>
      <c r="ID203" s="75"/>
      <c r="IE203" s="75"/>
      <c r="IF203" s="75"/>
      <c r="IG203" s="75"/>
      <c r="IH203" s="75"/>
      <c r="II203" s="75"/>
      <c r="IJ203" s="75"/>
      <c r="IK203" s="75"/>
      <c r="IL203" s="75"/>
      <c r="IM203" s="75"/>
      <c r="IN203" s="75"/>
      <c r="IO203" s="75"/>
      <c r="IP203" s="75"/>
      <c r="IQ203" s="75"/>
      <c r="IR203" s="75"/>
      <c r="IS203" s="75"/>
      <c r="IT203" s="75"/>
      <c r="IU203" s="75"/>
      <c r="IV203" s="75"/>
      <c r="IW203" s="75"/>
      <c r="IX203" s="75"/>
      <c r="IY203" s="75"/>
      <c r="IZ203" s="75"/>
      <c r="JA203" s="75"/>
      <c r="JB203" s="75"/>
      <c r="JC203" s="75"/>
      <c r="JD203" s="75"/>
      <c r="JE203" s="75"/>
      <c r="JF203" s="75"/>
      <c r="JG203" s="75"/>
      <c r="JH203" s="75"/>
      <c r="JI203" s="75"/>
      <c r="JJ203" s="75"/>
      <c r="JK203" s="75"/>
      <c r="JL203" s="75"/>
      <c r="JM203" s="75"/>
      <c r="JN203" s="75"/>
      <c r="JO203" s="75"/>
      <c r="JP203" s="75"/>
      <c r="JQ203" s="75"/>
      <c r="JR203" s="75"/>
      <c r="JS203" s="75"/>
      <c r="JT203" s="75"/>
      <c r="JU203" s="75"/>
      <c r="JV203" s="75"/>
      <c r="JW203" s="75"/>
      <c r="JX203" s="75"/>
      <c r="JY203" s="75"/>
      <c r="JZ203" s="75"/>
      <c r="KA203" s="75"/>
      <c r="KB203" s="75"/>
      <c r="KC203" s="75"/>
      <c r="KD203" s="75"/>
      <c r="KE203" s="75"/>
      <c r="KF203" s="75"/>
      <c r="KG203" s="75"/>
      <c r="KH203" s="75"/>
      <c r="KI203" s="75"/>
      <c r="KJ203" s="75"/>
      <c r="KK203" s="75"/>
      <c r="KL203" s="75"/>
      <c r="KM203" s="75"/>
      <c r="KN203" s="75"/>
      <c r="KO203" s="75"/>
      <c r="KP203" s="75"/>
      <c r="KQ203" s="75"/>
      <c r="KR203" s="75"/>
      <c r="KS203" s="75"/>
      <c r="KT203" s="75"/>
      <c r="KU203" s="75"/>
      <c r="KV203" s="75"/>
      <c r="KW203" s="75"/>
      <c r="KX203" s="75"/>
      <c r="KY203" s="75"/>
      <c r="KZ203" s="75"/>
      <c r="LA203" s="75"/>
      <c r="LB203" s="75"/>
      <c r="LC203" s="75"/>
      <c r="LD203" s="75"/>
      <c r="LE203" s="75"/>
      <c r="LF203" s="75"/>
      <c r="LG203" s="75"/>
      <c r="LH203" s="75"/>
      <c r="LI203" s="75"/>
      <c r="LJ203" s="75"/>
      <c r="LK203" s="75"/>
      <c r="LL203" s="75"/>
      <c r="LM203" s="75"/>
      <c r="LN203" s="75"/>
      <c r="LO203" s="75"/>
      <c r="LP203" s="75"/>
      <c r="LQ203" s="75"/>
      <c r="LR203" s="75"/>
      <c r="LS203" s="75"/>
      <c r="LT203" s="75"/>
      <c r="LU203" s="75"/>
      <c r="LV203" s="75"/>
      <c r="LW203" s="75"/>
      <c r="LX203" s="75"/>
      <c r="LY203" s="75"/>
      <c r="LZ203" s="75"/>
      <c r="MA203" s="75"/>
      <c r="MB203" s="75"/>
      <c r="MC203" s="75"/>
      <c r="MD203" s="75"/>
      <c r="ME203" s="75"/>
      <c r="MF203" s="75"/>
      <c r="MG203" s="75"/>
      <c r="MH203" s="75"/>
      <c r="MI203" s="75"/>
      <c r="MJ203" s="75"/>
      <c r="MK203" s="75"/>
      <c r="ML203" s="75"/>
      <c r="MM203" s="75"/>
      <c r="MN203" s="75"/>
      <c r="MO203" s="75"/>
      <c r="MP203" s="75"/>
      <c r="MQ203" s="75"/>
      <c r="MR203" s="75"/>
      <c r="MS203" s="75"/>
      <c r="MT203" s="75"/>
      <c r="MU203" s="75"/>
      <c r="MV203" s="75"/>
      <c r="MW203" s="75"/>
      <c r="MX203" s="75"/>
      <c r="MY203" s="75"/>
      <c r="MZ203" s="75"/>
      <c r="NA203" s="75"/>
      <c r="NB203" s="75"/>
      <c r="NC203" s="75"/>
      <c r="ND203" s="75"/>
      <c r="NE203" s="75"/>
      <c r="NF203" s="75"/>
      <c r="NG203" s="75"/>
      <c r="NH203" s="75"/>
      <c r="NI203" s="75"/>
      <c r="NJ203" s="75"/>
      <c r="NK203" s="75"/>
      <c r="NL203" s="75"/>
      <c r="NM203" s="75"/>
      <c r="NN203" s="75"/>
      <c r="NO203" s="75"/>
      <c r="NP203" s="75"/>
      <c r="NQ203" s="75"/>
      <c r="NR203" s="75"/>
      <c r="NS203" s="75"/>
      <c r="NT203" s="75"/>
      <c r="NU203" s="75"/>
      <c r="NV203" s="75"/>
      <c r="NW203" s="75"/>
      <c r="NX203" s="75"/>
      <c r="NY203" s="75"/>
      <c r="NZ203" s="75"/>
      <c r="OA203" s="75"/>
      <c r="OB203" s="75"/>
      <c r="OC203" s="75"/>
      <c r="OD203" s="75"/>
      <c r="OE203" s="75"/>
      <c r="OF203" s="75"/>
      <c r="OG203" s="75"/>
      <c r="OH203" s="75"/>
      <c r="OI203" s="75"/>
      <c r="OJ203" s="75"/>
      <c r="OK203" s="75"/>
      <c r="OL203" s="75"/>
      <c r="OM203" s="75"/>
      <c r="ON203" s="75"/>
      <c r="OO203" s="75"/>
      <c r="OP203" s="75"/>
      <c r="OQ203" s="75"/>
      <c r="OR203" s="75"/>
      <c r="OS203" s="75"/>
      <c r="OT203" s="75"/>
      <c r="OU203" s="75"/>
      <c r="OV203" s="75"/>
      <c r="OW203" s="75"/>
      <c r="OX203" s="75"/>
      <c r="OY203" s="75"/>
      <c r="OZ203" s="75"/>
      <c r="PA203" s="75"/>
      <c r="PB203" s="75"/>
      <c r="PC203" s="75"/>
      <c r="PD203" s="75"/>
      <c r="PE203" s="75"/>
      <c r="PF203" s="75"/>
      <c r="PG203" s="75"/>
      <c r="PH203" s="75"/>
      <c r="PI203" s="75"/>
      <c r="PJ203" s="75"/>
      <c r="PK203" s="75"/>
      <c r="PL203" s="75"/>
      <c r="PM203" s="75"/>
      <c r="PN203" s="75"/>
      <c r="PO203" s="75"/>
      <c r="PP203" s="75"/>
      <c r="PQ203" s="75"/>
      <c r="PR203" s="75"/>
      <c r="PS203" s="75"/>
      <c r="PT203" s="75"/>
      <c r="PU203" s="75"/>
      <c r="PV203" s="75"/>
      <c r="PW203" s="75"/>
      <c r="PX203" s="75"/>
      <c r="PY203" s="75"/>
      <c r="PZ203" s="75"/>
      <c r="QA203" s="75"/>
      <c r="QB203" s="75"/>
      <c r="QC203" s="75"/>
      <c r="QD203" s="75"/>
      <c r="QE203" s="75"/>
      <c r="QF203" s="75"/>
      <c r="QG203" s="75"/>
      <c r="QH203" s="75"/>
      <c r="QI203" s="75"/>
      <c r="QJ203" s="75"/>
      <c r="QK203" s="75"/>
      <c r="QL203" s="75"/>
      <c r="QM203" s="75"/>
      <c r="QN203" s="75"/>
      <c r="QO203" s="75"/>
      <c r="QP203" s="75"/>
      <c r="QQ203" s="75"/>
      <c r="QR203" s="75"/>
      <c r="QS203" s="75"/>
      <c r="QT203" s="75"/>
      <c r="QU203" s="75"/>
      <c r="QV203" s="75"/>
      <c r="QW203" s="75"/>
      <c r="QX203" s="75"/>
      <c r="QY203" s="75"/>
      <c r="QZ203" s="75"/>
      <c r="RA203" s="75"/>
      <c r="RB203" s="75"/>
      <c r="RC203" s="75"/>
      <c r="RD203" s="75"/>
      <c r="RE203" s="75"/>
      <c r="RF203" s="75"/>
      <c r="RG203" s="75"/>
      <c r="RH203" s="75"/>
      <c r="RI203" s="75"/>
      <c r="RJ203" s="75"/>
      <c r="RK203" s="75"/>
      <c r="RL203" s="75"/>
      <c r="RM203" s="75"/>
      <c r="RN203" s="75"/>
      <c r="RO203" s="75"/>
      <c r="RP203" s="75"/>
      <c r="RQ203" s="75"/>
      <c r="RR203" s="75"/>
      <c r="RS203" s="75"/>
      <c r="RT203" s="75"/>
      <c r="RU203" s="75"/>
      <c r="RV203" s="75"/>
      <c r="RW203" s="75"/>
      <c r="RX203" s="75"/>
      <c r="RY203" s="75"/>
      <c r="RZ203" s="75"/>
      <c r="SA203" s="75"/>
      <c r="SB203" s="75"/>
      <c r="SC203" s="75"/>
      <c r="SD203" s="75"/>
      <c r="SE203" s="75"/>
      <c r="SF203" s="75"/>
      <c r="SG203" s="75"/>
      <c r="SH203" s="75"/>
      <c r="SI203" s="75"/>
      <c r="SJ203" s="75"/>
      <c r="SK203" s="75"/>
      <c r="SL203" s="75"/>
      <c r="SM203" s="75"/>
      <c r="SN203" s="75"/>
      <c r="SO203" s="75"/>
      <c r="SP203" s="75"/>
      <c r="SQ203" s="75"/>
      <c r="SR203" s="75"/>
      <c r="SS203" s="75"/>
      <c r="ST203" s="75"/>
      <c r="SU203" s="75"/>
      <c r="SV203" s="75"/>
      <c r="SW203" s="75"/>
      <c r="SX203" s="75"/>
      <c r="SY203" s="75"/>
      <c r="SZ203" s="75"/>
      <c r="TA203" s="75"/>
      <c r="TB203" s="75"/>
      <c r="TC203" s="75"/>
      <c r="TD203" s="75"/>
      <c r="TE203" s="75"/>
      <c r="TF203" s="75"/>
      <c r="TG203" s="75"/>
      <c r="TH203" s="75"/>
      <c r="TI203" s="75"/>
      <c r="TJ203" s="75"/>
      <c r="TK203" s="75"/>
      <c r="TL203" s="75"/>
      <c r="TM203" s="75"/>
      <c r="TN203" s="75"/>
      <c r="TO203" s="75"/>
      <c r="TP203" s="75"/>
      <c r="TQ203" s="75"/>
      <c r="TR203" s="75"/>
      <c r="TS203" s="75"/>
      <c r="TT203" s="75"/>
      <c r="TU203" s="75"/>
      <c r="TV203" s="75"/>
      <c r="TW203" s="75"/>
      <c r="TX203" s="75"/>
      <c r="TY203" s="75"/>
      <c r="TZ203" s="75"/>
      <c r="UA203" s="75"/>
      <c r="UB203" s="75"/>
      <c r="UC203" s="75"/>
      <c r="UD203" s="75"/>
      <c r="UE203" s="75"/>
      <c r="UF203" s="75"/>
      <c r="UG203" s="75"/>
      <c r="UH203" s="75"/>
      <c r="UI203" s="75"/>
      <c r="UJ203" s="75"/>
      <c r="UK203" s="75"/>
      <c r="UL203" s="75"/>
      <c r="UM203" s="75"/>
      <c r="UN203" s="75"/>
      <c r="UO203" s="75"/>
      <c r="UP203" s="75"/>
      <c r="UQ203" s="75"/>
      <c r="UR203" s="75"/>
      <c r="US203" s="75"/>
      <c r="UT203" s="75"/>
      <c r="UU203" s="75"/>
      <c r="UV203" s="75"/>
      <c r="UW203" s="75"/>
      <c r="UX203" s="75"/>
      <c r="UY203" s="75"/>
      <c r="UZ203" s="75"/>
      <c r="VA203" s="75"/>
      <c r="VB203" s="75"/>
      <c r="VC203" s="75"/>
      <c r="VD203" s="75"/>
      <c r="VE203" s="75"/>
      <c r="VF203" s="75"/>
      <c r="VG203" s="75"/>
      <c r="VH203" s="75"/>
      <c r="VI203" s="75"/>
      <c r="VJ203" s="75"/>
      <c r="VK203" s="75"/>
      <c r="VL203" s="75"/>
      <c r="VM203" s="75"/>
      <c r="VN203" s="75"/>
      <c r="VO203" s="75"/>
      <c r="VP203" s="75"/>
      <c r="VQ203" s="75"/>
      <c r="VR203" s="75"/>
      <c r="VS203" s="75"/>
      <c r="VT203" s="75"/>
      <c r="VU203" s="75"/>
      <c r="VV203" s="75"/>
      <c r="VW203" s="75"/>
      <c r="VX203" s="75"/>
      <c r="VY203" s="75"/>
      <c r="VZ203" s="75"/>
      <c r="WA203" s="75"/>
      <c r="WB203" s="75"/>
      <c r="WC203" s="75"/>
      <c r="WD203" s="75"/>
      <c r="WE203" s="75"/>
      <c r="WF203" s="75"/>
      <c r="WG203" s="75"/>
      <c r="WH203" s="75"/>
      <c r="WI203" s="75"/>
      <c r="WJ203" s="75"/>
      <c r="WK203" s="75"/>
      <c r="WL203" s="75"/>
      <c r="WM203" s="75"/>
      <c r="WN203" s="75"/>
      <c r="WO203" s="75"/>
      <c r="WP203" s="75"/>
      <c r="WQ203" s="75"/>
      <c r="WR203" s="75"/>
      <c r="WS203" s="75"/>
      <c r="WT203" s="75"/>
      <c r="WU203" s="75"/>
      <c r="WV203" s="75"/>
      <c r="WW203" s="75"/>
      <c r="WX203" s="75"/>
      <c r="WY203" s="75"/>
      <c r="WZ203" s="75"/>
      <c r="XA203" s="75"/>
      <c r="XB203" s="75"/>
      <c r="XC203" s="75"/>
      <c r="XD203" s="75"/>
      <c r="XE203" s="75"/>
      <c r="XF203" s="75"/>
      <c r="XG203" s="75"/>
      <c r="XH203" s="75"/>
      <c r="XI203" s="75"/>
      <c r="XJ203" s="75"/>
      <c r="XK203" s="75"/>
      <c r="XL203" s="75"/>
      <c r="XM203" s="75"/>
      <c r="XN203" s="75"/>
      <c r="XO203" s="75"/>
      <c r="XP203" s="75"/>
      <c r="XQ203" s="75"/>
      <c r="XR203" s="75"/>
      <c r="XS203" s="75"/>
      <c r="XT203" s="75"/>
      <c r="XU203" s="75"/>
      <c r="XV203" s="75"/>
      <c r="XW203" s="75"/>
      <c r="XX203" s="75"/>
      <c r="XY203" s="75"/>
      <c r="XZ203" s="75"/>
      <c r="YA203" s="75"/>
      <c r="YB203" s="75"/>
      <c r="YC203" s="75"/>
      <c r="YD203" s="75"/>
      <c r="YE203" s="75"/>
      <c r="YF203" s="75"/>
      <c r="YG203" s="75"/>
      <c r="YH203" s="75"/>
      <c r="YI203" s="75"/>
      <c r="YJ203" s="75"/>
      <c r="YK203" s="75"/>
      <c r="YL203" s="75"/>
      <c r="YM203" s="75"/>
      <c r="YN203" s="75"/>
      <c r="YO203" s="75"/>
      <c r="YP203" s="75"/>
      <c r="YQ203" s="75"/>
      <c r="YR203" s="75"/>
      <c r="YS203" s="75"/>
      <c r="YT203" s="75"/>
      <c r="YU203" s="75"/>
      <c r="YV203" s="75"/>
      <c r="YW203" s="75"/>
      <c r="YX203" s="75"/>
      <c r="YY203" s="75"/>
      <c r="YZ203" s="75"/>
      <c r="ZA203" s="75"/>
      <c r="ZB203" s="75"/>
      <c r="ZC203" s="75"/>
      <c r="ZD203" s="75"/>
      <c r="ZE203" s="75"/>
      <c r="ZF203" s="75"/>
      <c r="ZG203" s="75"/>
      <c r="ZH203" s="75"/>
      <c r="ZI203" s="75"/>
      <c r="ZJ203" s="75"/>
      <c r="ZK203" s="75"/>
      <c r="ZL203" s="75"/>
      <c r="ZM203" s="75"/>
      <c r="ZN203" s="75"/>
      <c r="ZO203" s="75"/>
      <c r="ZP203" s="75"/>
      <c r="ZQ203" s="75"/>
      <c r="ZR203" s="75"/>
      <c r="ZS203" s="75"/>
      <c r="ZT203" s="75"/>
      <c r="ZU203" s="75"/>
      <c r="ZV203" s="75"/>
      <c r="ZW203" s="75"/>
      <c r="ZX203" s="75"/>
      <c r="ZY203" s="75"/>
      <c r="ZZ203" s="75"/>
      <c r="AAA203" s="75"/>
      <c r="AAB203" s="75"/>
      <c r="AAC203" s="75"/>
      <c r="AAD203" s="75"/>
      <c r="AAE203" s="75"/>
      <c r="AAF203" s="75"/>
      <c r="AAG203" s="75"/>
      <c r="AAH203" s="75"/>
      <c r="AAI203" s="75"/>
      <c r="AAJ203" s="75"/>
      <c r="AAK203" s="75"/>
      <c r="AAL203" s="75"/>
      <c r="AAM203" s="75"/>
      <c r="AAN203" s="75"/>
      <c r="AAO203" s="75"/>
      <c r="AAP203" s="75"/>
      <c r="AAQ203" s="75"/>
      <c r="AAR203" s="75"/>
      <c r="AAS203" s="75"/>
      <c r="AAT203" s="75"/>
      <c r="AAU203" s="75"/>
      <c r="AAV203" s="75"/>
      <c r="AAW203" s="75"/>
      <c r="AAX203" s="75"/>
      <c r="AAY203" s="75"/>
      <c r="AAZ203" s="75"/>
      <c r="ABA203" s="75"/>
      <c r="ABB203" s="75"/>
      <c r="ABC203" s="75"/>
      <c r="ABD203" s="75"/>
      <c r="ABE203" s="75"/>
      <c r="ABF203" s="75"/>
      <c r="ABG203" s="75"/>
      <c r="ABH203" s="75"/>
      <c r="ABI203" s="75"/>
      <c r="ABJ203" s="75"/>
      <c r="ABK203" s="75"/>
      <c r="ABL203" s="75"/>
      <c r="ABM203" s="75"/>
      <c r="ABN203" s="75"/>
      <c r="ABO203" s="75"/>
      <c r="ABP203" s="75"/>
      <c r="ABQ203" s="75"/>
      <c r="ABR203" s="75"/>
      <c r="ABS203" s="75"/>
      <c r="ABT203" s="75"/>
      <c r="ABU203" s="75"/>
      <c r="ABV203" s="75"/>
      <c r="ABW203" s="75"/>
      <c r="ABX203" s="75"/>
      <c r="ABY203" s="75"/>
      <c r="ABZ203" s="75"/>
      <c r="ACA203" s="75"/>
      <c r="ACB203" s="75"/>
      <c r="ACC203" s="75"/>
      <c r="ACD203" s="75"/>
      <c r="ACE203" s="75"/>
      <c r="ACF203" s="75"/>
      <c r="ACG203" s="75"/>
      <c r="ACH203" s="75"/>
      <c r="ACI203" s="75"/>
      <c r="ACJ203" s="75"/>
      <c r="ACK203" s="75"/>
      <c r="ACL203" s="75"/>
      <c r="ACM203" s="75"/>
      <c r="ACN203" s="75"/>
      <c r="ACO203" s="75"/>
      <c r="ACP203" s="75"/>
      <c r="ACQ203" s="75"/>
      <c r="ACR203" s="75"/>
      <c r="ACS203" s="75"/>
      <c r="ACT203" s="75"/>
      <c r="ACU203" s="75"/>
      <c r="ACV203" s="75"/>
      <c r="ACW203" s="75"/>
      <c r="ACX203" s="75"/>
      <c r="ACY203" s="75"/>
      <c r="ACZ203" s="75"/>
      <c r="ADA203" s="75"/>
      <c r="ADB203" s="75"/>
      <c r="ADC203" s="75"/>
      <c r="ADD203" s="75"/>
      <c r="ADE203" s="75"/>
      <c r="ADF203" s="75"/>
      <c r="ADG203" s="75"/>
      <c r="ADH203" s="75"/>
      <c r="ADI203" s="75"/>
      <c r="ADJ203" s="75"/>
      <c r="ADK203" s="75"/>
      <c r="ADL203" s="75"/>
      <c r="ADM203" s="75"/>
      <c r="ADN203" s="75"/>
      <c r="ADO203" s="75"/>
      <c r="ADP203" s="75"/>
      <c r="ADQ203" s="75"/>
      <c r="ADR203" s="75"/>
      <c r="ADS203" s="75"/>
      <c r="ADT203" s="75"/>
      <c r="ADU203" s="75"/>
      <c r="ADV203" s="75"/>
      <c r="ADW203" s="75"/>
      <c r="ADX203" s="75"/>
      <c r="ADY203" s="75"/>
      <c r="ADZ203" s="75"/>
      <c r="AEA203" s="75"/>
      <c r="AEB203" s="75"/>
      <c r="AEC203" s="75"/>
      <c r="AED203" s="75"/>
      <c r="AEE203" s="75"/>
      <c r="AEF203" s="75"/>
      <c r="AEG203" s="75"/>
      <c r="AEH203" s="75"/>
      <c r="AEI203" s="75"/>
      <c r="AEJ203" s="75"/>
      <c r="AEK203" s="75"/>
      <c r="AEL203" s="75"/>
      <c r="AEM203" s="75"/>
      <c r="AEN203" s="75"/>
      <c r="AEO203" s="75"/>
      <c r="AEP203" s="75"/>
      <c r="AEQ203" s="75"/>
      <c r="AER203" s="75"/>
      <c r="AES203" s="75"/>
      <c r="AET203" s="75"/>
      <c r="AEU203" s="75"/>
      <c r="AEV203" s="75"/>
      <c r="AEW203" s="75"/>
      <c r="AEX203" s="75"/>
      <c r="AEY203" s="75"/>
      <c r="AEZ203" s="75"/>
      <c r="AFA203" s="75"/>
      <c r="AFB203" s="75"/>
      <c r="AFC203" s="75"/>
      <c r="AFD203" s="75"/>
      <c r="AFE203" s="75"/>
      <c r="AFF203" s="75"/>
      <c r="AFG203" s="75"/>
      <c r="AFH203" s="75"/>
      <c r="AFI203" s="75"/>
      <c r="AFJ203" s="75"/>
      <c r="AFK203" s="75"/>
      <c r="AFL203" s="75"/>
      <c r="AFM203" s="75"/>
      <c r="AFN203" s="75"/>
      <c r="AFO203" s="75"/>
      <c r="AFP203" s="75"/>
      <c r="AFQ203" s="75"/>
      <c r="AFR203" s="75"/>
      <c r="AFS203" s="75"/>
      <c r="AFT203" s="75"/>
      <c r="AFU203" s="75"/>
      <c r="AFV203" s="75"/>
      <c r="AFW203" s="75"/>
      <c r="AFX203" s="75"/>
      <c r="AFY203" s="75"/>
      <c r="AFZ203" s="75"/>
      <c r="AGA203" s="75"/>
      <c r="AGB203" s="75"/>
      <c r="AGC203" s="75"/>
      <c r="AGD203" s="75"/>
      <c r="AGE203" s="75"/>
      <c r="AGF203" s="75"/>
      <c r="AGG203" s="75"/>
      <c r="AGH203" s="75"/>
      <c r="AGI203" s="75"/>
      <c r="AGJ203" s="75"/>
      <c r="AGK203" s="75"/>
      <c r="AGL203" s="75"/>
      <c r="AGM203" s="75"/>
      <c r="AGN203" s="75"/>
      <c r="AGO203" s="75"/>
      <c r="AGP203" s="75"/>
      <c r="AGQ203" s="75"/>
      <c r="AGR203" s="75"/>
      <c r="AGS203" s="75"/>
      <c r="AGT203" s="75"/>
      <c r="AGU203" s="75"/>
      <c r="AGV203" s="75"/>
      <c r="AGW203" s="75"/>
      <c r="AGX203" s="75"/>
      <c r="AGY203" s="75"/>
      <c r="AGZ203" s="75"/>
      <c r="AHA203" s="75"/>
      <c r="AHB203" s="75"/>
      <c r="AHC203" s="75"/>
      <c r="AHD203" s="75"/>
      <c r="AHE203" s="75"/>
      <c r="AHF203" s="75"/>
      <c r="AHG203" s="75"/>
      <c r="AHH203" s="75"/>
      <c r="AHI203" s="75"/>
      <c r="AHJ203" s="75"/>
      <c r="AHK203" s="75"/>
      <c r="AHL203" s="75"/>
      <c r="AHM203" s="75"/>
      <c r="AHN203" s="75"/>
      <c r="AHO203" s="75"/>
      <c r="AHP203" s="75"/>
      <c r="AHQ203" s="75"/>
      <c r="AHR203" s="75"/>
      <c r="AHS203" s="75"/>
      <c r="AHT203" s="75"/>
      <c r="AHU203" s="75"/>
      <c r="AHV203" s="75"/>
      <c r="AHW203" s="75"/>
      <c r="AHX203" s="75"/>
      <c r="AHY203" s="75"/>
      <c r="AHZ203" s="75"/>
      <c r="AIA203" s="75"/>
      <c r="AIB203" s="75"/>
      <c r="AIC203" s="75"/>
      <c r="AID203" s="75"/>
      <c r="AIE203" s="75"/>
      <c r="AIF203" s="75"/>
      <c r="AIG203" s="75"/>
      <c r="AIH203" s="75"/>
      <c r="AII203" s="75"/>
      <c r="AIJ203" s="75"/>
      <c r="AIK203" s="75"/>
      <c r="AIL203" s="75"/>
      <c r="AIM203" s="75"/>
      <c r="AIN203" s="75"/>
      <c r="AIO203" s="75"/>
      <c r="AIP203" s="75"/>
      <c r="AIQ203" s="75"/>
      <c r="AIR203" s="75"/>
      <c r="AIS203" s="75"/>
      <c r="AIT203" s="75"/>
      <c r="AIU203" s="75"/>
      <c r="AIV203" s="75"/>
      <c r="AIW203" s="75"/>
      <c r="AIX203" s="75"/>
      <c r="AIY203" s="75"/>
      <c r="AIZ203" s="75"/>
      <c r="AJA203" s="75"/>
      <c r="AJB203" s="75"/>
      <c r="AJC203" s="75"/>
      <c r="AJD203" s="75"/>
      <c r="AJE203" s="75"/>
      <c r="AJF203" s="75"/>
      <c r="AJG203" s="75"/>
      <c r="AJH203" s="75"/>
      <c r="AJI203" s="75"/>
      <c r="AJJ203" s="75"/>
      <c r="AJK203" s="75"/>
      <c r="AJL203" s="75"/>
      <c r="AJM203" s="75"/>
      <c r="AJN203" s="75"/>
      <c r="AJO203" s="75"/>
      <c r="AJP203" s="75"/>
      <c r="AJQ203" s="75"/>
      <c r="AJR203" s="75"/>
      <c r="AJS203" s="75"/>
      <c r="AJT203" s="75"/>
      <c r="AJU203" s="75"/>
      <c r="AJV203" s="75"/>
      <c r="AJW203" s="75"/>
      <c r="AJX203" s="75"/>
      <c r="AJY203" s="75"/>
      <c r="AJZ203" s="75"/>
      <c r="AKA203" s="75"/>
      <c r="AKB203" s="75"/>
      <c r="AKC203" s="75"/>
      <c r="AKD203" s="75"/>
      <c r="AKE203" s="75"/>
      <c r="AKF203" s="75"/>
      <c r="AKG203" s="75"/>
      <c r="AKH203" s="75"/>
      <c r="AKI203" s="75"/>
      <c r="AKJ203" s="75"/>
      <c r="AKK203" s="75"/>
      <c r="AKL203" s="75"/>
      <c r="AKM203" s="75"/>
      <c r="AKN203" s="75"/>
      <c r="AKO203" s="75"/>
      <c r="AKP203" s="75"/>
      <c r="AKQ203" s="75"/>
      <c r="AKR203" s="75"/>
      <c r="AKS203" s="75"/>
      <c r="AKT203" s="75"/>
      <c r="AKU203" s="75"/>
      <c r="AKV203" s="75"/>
      <c r="AKW203" s="75"/>
      <c r="AKX203" s="75"/>
      <c r="AKY203" s="75"/>
      <c r="AKZ203" s="75"/>
      <c r="ALA203" s="75"/>
      <c r="ALB203" s="75"/>
      <c r="ALC203" s="75"/>
      <c r="ALD203" s="75"/>
      <c r="ALE203" s="75"/>
      <c r="ALF203" s="75"/>
      <c r="ALG203" s="75"/>
      <c r="ALH203" s="75"/>
      <c r="ALI203" s="75"/>
      <c r="ALJ203" s="75"/>
      <c r="ALK203" s="75"/>
      <c r="ALL203" s="75"/>
      <c r="ALM203" s="75"/>
      <c r="ALN203" s="75"/>
      <c r="ALO203" s="75"/>
      <c r="ALP203" s="75"/>
      <c r="ALQ203" s="75"/>
      <c r="ALR203" s="75"/>
      <c r="ALS203" s="75"/>
      <c r="ALT203" s="75"/>
      <c r="ALU203" s="75"/>
      <c r="ALV203" s="75"/>
      <c r="ALW203" s="75"/>
      <c r="ALX203" s="75"/>
      <c r="ALY203" s="75"/>
      <c r="ALZ203" s="75"/>
      <c r="AMA203" s="75"/>
      <c r="AMB203" s="75"/>
      <c r="AMC203" s="75"/>
      <c r="AMD203" s="75"/>
      <c r="AME203" s="75"/>
      <c r="AMF203" s="75"/>
      <c r="AMG203" s="75"/>
      <c r="AMH203" s="75"/>
      <c r="AMI203" s="75"/>
      <c r="AMJ203" s="75"/>
      <c r="AMK203" s="75"/>
      <c r="AML203" s="75"/>
      <c r="AMM203" s="75"/>
      <c r="AMN203" s="75"/>
      <c r="AMO203" s="75"/>
      <c r="AMP203" s="75"/>
      <c r="AMQ203" s="75"/>
      <c r="AMR203" s="75"/>
      <c r="AMS203" s="75"/>
      <c r="AMT203" s="75"/>
      <c r="AMU203" s="75"/>
      <c r="AMV203" s="75"/>
      <c r="AMW203" s="75"/>
      <c r="AMX203" s="75"/>
      <c r="AMY203" s="75"/>
      <c r="AMZ203" s="75"/>
      <c r="ANA203" s="75"/>
      <c r="ANB203" s="75"/>
      <c r="ANC203" s="75"/>
      <c r="AND203" s="75"/>
      <c r="ANE203" s="75"/>
      <c r="ANF203" s="75"/>
      <c r="ANG203" s="75"/>
      <c r="ANH203" s="75"/>
      <c r="ANI203" s="75"/>
      <c r="ANJ203" s="75"/>
      <c r="ANK203" s="75"/>
      <c r="ANL203" s="75"/>
      <c r="ANM203" s="75"/>
      <c r="ANN203" s="75"/>
      <c r="ANO203" s="75"/>
      <c r="ANP203" s="75"/>
      <c r="ANQ203" s="75"/>
      <c r="ANR203" s="75"/>
      <c r="ANS203" s="75"/>
      <c r="ANT203" s="75"/>
      <c r="ANU203" s="75"/>
      <c r="ANV203" s="75"/>
      <c r="ANW203" s="75"/>
      <c r="ANX203" s="75"/>
      <c r="ANY203" s="75"/>
      <c r="ANZ203" s="75"/>
      <c r="AOA203" s="75"/>
      <c r="AOB203" s="75"/>
      <c r="AOC203" s="75"/>
      <c r="AOD203" s="75"/>
      <c r="AOE203" s="75"/>
      <c r="AOF203" s="75"/>
      <c r="AOG203" s="75"/>
      <c r="AOH203" s="75"/>
      <c r="AOI203" s="75"/>
      <c r="AOJ203" s="75"/>
      <c r="AOK203" s="75"/>
      <c r="AOL203" s="75"/>
      <c r="AOM203" s="75"/>
      <c r="AON203" s="75"/>
      <c r="AOO203" s="75"/>
      <c r="AOP203" s="75"/>
      <c r="AOQ203" s="75"/>
      <c r="AOR203" s="75"/>
      <c r="AOS203" s="75"/>
      <c r="AOT203" s="75"/>
      <c r="AOU203" s="75"/>
      <c r="AOV203" s="75"/>
      <c r="AOW203" s="75"/>
      <c r="AOX203" s="75"/>
      <c r="AOY203" s="75"/>
      <c r="AOZ203" s="75"/>
      <c r="APA203" s="75"/>
      <c r="APB203" s="75"/>
      <c r="APC203" s="75"/>
      <c r="APD203" s="75"/>
      <c r="APE203" s="75"/>
      <c r="APF203" s="75"/>
      <c r="APG203" s="75"/>
      <c r="APH203" s="75"/>
      <c r="API203" s="75"/>
      <c r="APJ203" s="75"/>
      <c r="APK203" s="75"/>
      <c r="APL203" s="75"/>
      <c r="APM203" s="75"/>
      <c r="APN203" s="75"/>
      <c r="APO203" s="75"/>
      <c r="APP203" s="75"/>
      <c r="APQ203" s="75"/>
      <c r="APR203" s="75"/>
      <c r="APS203" s="75"/>
      <c r="APT203" s="75"/>
      <c r="APU203" s="75"/>
      <c r="APV203" s="75"/>
      <c r="APW203" s="75"/>
      <c r="APX203" s="75"/>
      <c r="APY203" s="75"/>
      <c r="APZ203" s="75"/>
      <c r="AQA203" s="75"/>
      <c r="AQB203" s="75"/>
      <c r="AQC203" s="75"/>
      <c r="AQD203" s="75"/>
      <c r="AQE203" s="75"/>
      <c r="AQF203" s="75"/>
      <c r="AQG203" s="75"/>
      <c r="AQH203" s="75"/>
      <c r="AQI203" s="75"/>
      <c r="AQJ203" s="75"/>
      <c r="AQK203" s="75"/>
      <c r="AQL203" s="75"/>
      <c r="AQM203" s="75"/>
      <c r="AQN203" s="75"/>
      <c r="AQO203" s="75"/>
      <c r="AQP203" s="75"/>
      <c r="AQQ203" s="75"/>
      <c r="AQR203" s="75"/>
      <c r="AQS203" s="75"/>
      <c r="AQT203" s="75"/>
      <c r="AQU203" s="75"/>
      <c r="AQV203" s="75"/>
      <c r="AQW203" s="75"/>
      <c r="AQX203" s="75"/>
      <c r="AQY203" s="75"/>
      <c r="AQZ203" s="75"/>
      <c r="ARA203" s="75"/>
      <c r="ARB203" s="75"/>
      <c r="ARC203" s="75"/>
      <c r="ARD203" s="75"/>
      <c r="ARE203" s="75"/>
      <c r="ARF203" s="75"/>
      <c r="ARG203" s="75"/>
      <c r="ARH203" s="75"/>
      <c r="ARI203" s="75"/>
      <c r="ARJ203" s="75"/>
      <c r="ARK203" s="75"/>
      <c r="ARL203" s="75"/>
      <c r="ARM203" s="75"/>
      <c r="ARN203" s="75"/>
      <c r="ARO203" s="75"/>
      <c r="ARP203" s="75"/>
      <c r="ARQ203" s="75"/>
      <c r="ARR203" s="75"/>
      <c r="ARS203" s="75"/>
      <c r="ART203" s="75"/>
      <c r="ARU203" s="75"/>
      <c r="ARV203" s="75"/>
      <c r="ARW203" s="75"/>
      <c r="ARX203" s="75"/>
      <c r="ARY203" s="75"/>
      <c r="ARZ203" s="75"/>
      <c r="ASA203" s="75"/>
      <c r="ASB203" s="75"/>
      <c r="ASC203" s="75"/>
      <c r="ASD203" s="75"/>
      <c r="ASE203" s="75"/>
      <c r="ASF203" s="75"/>
      <c r="ASG203" s="75"/>
      <c r="ASH203" s="75"/>
      <c r="ASI203" s="75"/>
      <c r="ASJ203" s="75"/>
      <c r="ASK203" s="75"/>
      <c r="ASL203" s="75"/>
      <c r="ASM203" s="75"/>
      <c r="ASN203" s="75"/>
      <c r="ASO203" s="75"/>
      <c r="ASP203" s="75"/>
      <c r="ASQ203" s="75"/>
      <c r="ASR203" s="75"/>
      <c r="ASS203" s="75"/>
      <c r="AST203" s="75"/>
      <c r="ASU203" s="75"/>
      <c r="ASV203" s="75"/>
      <c r="ASW203" s="75"/>
      <c r="ASX203" s="75"/>
      <c r="ASY203" s="75"/>
      <c r="ASZ203" s="75"/>
      <c r="ATA203" s="75"/>
      <c r="ATB203" s="75"/>
      <c r="ATC203" s="75"/>
      <c r="ATD203" s="75"/>
      <c r="ATE203" s="75"/>
      <c r="ATF203" s="75"/>
      <c r="ATG203" s="75"/>
      <c r="ATH203" s="75"/>
      <c r="ATI203" s="75"/>
      <c r="ATJ203" s="75"/>
      <c r="ATK203" s="75"/>
      <c r="ATL203" s="75"/>
      <c r="ATM203" s="75"/>
      <c r="ATN203" s="75"/>
      <c r="ATO203" s="75"/>
      <c r="ATP203" s="75"/>
      <c r="ATQ203" s="75"/>
      <c r="ATR203" s="75"/>
      <c r="ATS203" s="75"/>
      <c r="ATT203" s="75"/>
      <c r="ATU203" s="75"/>
      <c r="ATV203" s="75"/>
      <c r="ATW203" s="75"/>
      <c r="ATX203" s="75"/>
      <c r="ATY203" s="75"/>
      <c r="ATZ203" s="75"/>
      <c r="AUA203" s="75"/>
      <c r="AUB203" s="75"/>
      <c r="AUC203" s="75"/>
      <c r="AUD203" s="75"/>
      <c r="AUE203" s="75"/>
      <c r="AUF203" s="75"/>
      <c r="AUG203" s="75"/>
      <c r="AUH203" s="75"/>
      <c r="AUI203" s="75"/>
      <c r="AUJ203" s="75"/>
      <c r="AUK203" s="75"/>
      <c r="AUL203" s="75"/>
      <c r="AUM203" s="75"/>
      <c r="AUN203" s="75"/>
      <c r="AUO203" s="75"/>
      <c r="AUP203" s="75"/>
      <c r="AUQ203" s="75"/>
      <c r="AUR203" s="75"/>
      <c r="AUS203" s="75"/>
      <c r="AUT203" s="75"/>
      <c r="AUU203" s="75"/>
      <c r="AUV203" s="75"/>
      <c r="AUW203" s="75"/>
      <c r="AUX203" s="75"/>
      <c r="AUY203" s="75"/>
      <c r="AUZ203" s="75"/>
      <c r="AVA203" s="75"/>
      <c r="AVB203" s="75"/>
      <c r="AVC203" s="75"/>
      <c r="AVD203" s="75"/>
      <c r="AVE203" s="75"/>
      <c r="AVF203" s="75"/>
      <c r="AVG203" s="75"/>
      <c r="AVH203" s="75"/>
      <c r="AVI203" s="75"/>
      <c r="AVJ203" s="75"/>
      <c r="AVK203" s="75"/>
      <c r="AVL203" s="75"/>
      <c r="AVM203" s="75"/>
      <c r="AVN203" s="75"/>
      <c r="AVO203" s="75"/>
      <c r="AVP203" s="75"/>
      <c r="AVQ203" s="75"/>
      <c r="AVR203" s="75"/>
      <c r="AVS203" s="75"/>
      <c r="AVT203" s="75"/>
      <c r="AVU203" s="75"/>
      <c r="AVV203" s="75"/>
      <c r="AVW203" s="75"/>
      <c r="AVX203" s="75"/>
      <c r="AVY203" s="75"/>
      <c r="AVZ203" s="75"/>
      <c r="AWA203" s="75"/>
      <c r="AWB203" s="75"/>
      <c r="AWC203" s="75"/>
      <c r="AWD203" s="75"/>
      <c r="AWE203" s="75"/>
      <c r="AWF203" s="75"/>
      <c r="AWG203" s="75"/>
      <c r="AWH203" s="75"/>
      <c r="AWI203" s="75"/>
      <c r="AWJ203" s="75"/>
      <c r="AWK203" s="75"/>
      <c r="AWL203" s="75"/>
      <c r="AWM203" s="75"/>
      <c r="AWN203" s="75"/>
      <c r="AWO203" s="75"/>
      <c r="AWP203" s="75"/>
      <c r="AWQ203" s="75"/>
      <c r="AWR203" s="75"/>
      <c r="AWS203" s="75"/>
      <c r="AWT203" s="75"/>
      <c r="AWU203" s="75"/>
      <c r="AWV203" s="75"/>
      <c r="AWW203" s="75"/>
      <c r="AWX203" s="75"/>
      <c r="AWY203" s="75"/>
      <c r="AWZ203" s="75"/>
      <c r="AXA203" s="75"/>
      <c r="AXB203" s="75"/>
      <c r="AXC203" s="75"/>
      <c r="AXD203" s="75"/>
      <c r="AXE203" s="75"/>
      <c r="AXF203" s="75"/>
      <c r="AXG203" s="75"/>
      <c r="AXH203" s="75"/>
      <c r="AXI203" s="75"/>
      <c r="AXJ203" s="75"/>
      <c r="AXK203" s="75"/>
      <c r="AXL203" s="75"/>
      <c r="AXM203" s="75"/>
      <c r="AXN203" s="75"/>
      <c r="AXO203" s="75"/>
      <c r="AXP203" s="75"/>
      <c r="AXQ203" s="75"/>
      <c r="AXR203" s="75"/>
      <c r="AXS203" s="75"/>
      <c r="AXT203" s="75"/>
      <c r="AXU203" s="75"/>
      <c r="AXV203" s="75"/>
      <c r="AXW203" s="75"/>
      <c r="AXX203" s="75"/>
      <c r="AXY203" s="75"/>
      <c r="AXZ203" s="75"/>
      <c r="AYA203" s="75"/>
      <c r="AYB203" s="75"/>
      <c r="AYC203" s="75"/>
      <c r="AYD203" s="75"/>
      <c r="AYE203" s="75"/>
      <c r="AYF203" s="75"/>
      <c r="AYG203" s="75"/>
      <c r="AYH203" s="75"/>
      <c r="AYI203" s="75"/>
      <c r="AYJ203" s="75"/>
      <c r="AYK203" s="75"/>
      <c r="AYL203" s="75"/>
      <c r="AYM203" s="75"/>
      <c r="AYN203" s="75"/>
      <c r="AYO203" s="75"/>
      <c r="AYP203" s="75"/>
      <c r="AYQ203" s="75"/>
      <c r="AYR203" s="75"/>
      <c r="AYS203" s="75"/>
      <c r="AYT203" s="75"/>
      <c r="AYU203" s="75"/>
      <c r="AYV203" s="75"/>
      <c r="AYW203" s="75"/>
      <c r="AYX203" s="75"/>
      <c r="AYY203" s="75"/>
      <c r="AYZ203" s="75"/>
      <c r="AZA203" s="75"/>
      <c r="AZB203" s="75"/>
      <c r="AZC203" s="75"/>
      <c r="AZD203" s="75"/>
      <c r="AZE203" s="75"/>
      <c r="AZF203" s="75"/>
      <c r="AZG203" s="75"/>
      <c r="AZH203" s="75"/>
      <c r="AZI203" s="75"/>
      <c r="AZJ203" s="75"/>
      <c r="AZK203" s="75"/>
      <c r="AZL203" s="75"/>
      <c r="AZM203" s="75"/>
      <c r="AZN203" s="75"/>
      <c r="AZO203" s="75"/>
      <c r="AZP203" s="75"/>
      <c r="AZQ203" s="75"/>
      <c r="AZR203" s="75"/>
      <c r="AZS203" s="75"/>
      <c r="AZT203" s="75"/>
      <c r="AZU203" s="75"/>
      <c r="AZV203" s="75"/>
      <c r="AZW203" s="75"/>
      <c r="AZX203" s="75"/>
      <c r="AZY203" s="75"/>
      <c r="AZZ203" s="75"/>
      <c r="BAA203" s="75"/>
      <c r="BAB203" s="75"/>
      <c r="BAC203" s="75"/>
      <c r="BAD203" s="75"/>
      <c r="BAE203" s="75"/>
      <c r="BAF203" s="75"/>
      <c r="BAG203" s="75"/>
      <c r="BAH203" s="75"/>
      <c r="BAI203" s="75"/>
      <c r="BAJ203" s="75"/>
      <c r="BAK203" s="75"/>
      <c r="BAL203" s="75"/>
      <c r="BAM203" s="75"/>
      <c r="BAN203" s="75"/>
      <c r="BAO203" s="75"/>
      <c r="BAP203" s="75"/>
      <c r="BAQ203" s="75"/>
      <c r="BAR203" s="75"/>
      <c r="BAS203" s="75"/>
      <c r="BAT203" s="75"/>
      <c r="BAU203" s="75"/>
      <c r="BAV203" s="75"/>
      <c r="BAW203" s="75"/>
      <c r="BAX203" s="75"/>
      <c r="BAY203" s="75"/>
      <c r="BAZ203" s="75"/>
      <c r="BBA203" s="75"/>
      <c r="BBB203" s="75"/>
      <c r="BBC203" s="75"/>
      <c r="BBD203" s="75"/>
      <c r="BBE203" s="75"/>
      <c r="BBF203" s="75"/>
      <c r="BBG203" s="75"/>
      <c r="BBH203" s="75"/>
      <c r="BBI203" s="75"/>
      <c r="BBJ203" s="75"/>
      <c r="BBK203" s="75"/>
      <c r="BBL203" s="75"/>
      <c r="BBM203" s="75"/>
      <c r="BBN203" s="75"/>
      <c r="BBO203" s="75"/>
      <c r="BBP203" s="75"/>
      <c r="BBQ203" s="75"/>
      <c r="BBR203" s="75"/>
      <c r="BBS203" s="75"/>
      <c r="BBT203" s="75"/>
      <c r="BBU203" s="75"/>
      <c r="BBV203" s="75"/>
      <c r="BBW203" s="75"/>
      <c r="BBX203" s="75"/>
      <c r="BBY203" s="75"/>
      <c r="BBZ203" s="75"/>
      <c r="BCA203" s="75"/>
      <c r="BCB203" s="75"/>
      <c r="BCC203" s="75"/>
      <c r="BCD203" s="75"/>
      <c r="BCE203" s="75"/>
      <c r="BCF203" s="75"/>
      <c r="BCG203" s="75"/>
      <c r="BCH203" s="75"/>
      <c r="BCI203" s="75"/>
      <c r="BCJ203" s="75"/>
      <c r="BCK203" s="75"/>
      <c r="BCL203" s="75"/>
      <c r="BCM203" s="75"/>
      <c r="BCN203" s="75"/>
      <c r="BCO203" s="75"/>
      <c r="BCP203" s="75"/>
      <c r="BCQ203" s="75"/>
      <c r="BCR203" s="75"/>
      <c r="BCS203" s="75"/>
      <c r="BCT203" s="75"/>
      <c r="BCU203" s="75"/>
      <c r="BCV203" s="75"/>
      <c r="BCW203" s="75"/>
      <c r="BCX203" s="75"/>
      <c r="BCY203" s="75"/>
      <c r="BCZ203" s="75"/>
      <c r="BDA203" s="75"/>
      <c r="BDB203" s="75"/>
      <c r="BDC203" s="75"/>
      <c r="BDD203" s="75"/>
      <c r="BDE203" s="75"/>
      <c r="BDF203" s="75"/>
      <c r="BDG203" s="75"/>
      <c r="BDH203" s="75"/>
      <c r="BDI203" s="75"/>
      <c r="BDJ203" s="75"/>
      <c r="BDK203" s="75"/>
      <c r="BDL203" s="75"/>
      <c r="BDM203" s="75"/>
      <c r="BDN203" s="75"/>
      <c r="BDO203" s="75"/>
      <c r="BDP203" s="75"/>
      <c r="BDQ203" s="75"/>
      <c r="BDR203" s="75"/>
      <c r="BDS203" s="75"/>
      <c r="BDT203" s="75"/>
      <c r="BDU203" s="75"/>
      <c r="BDV203" s="75"/>
      <c r="BDW203" s="75"/>
      <c r="BDX203" s="75"/>
      <c r="BDY203" s="75"/>
      <c r="BDZ203" s="75"/>
      <c r="BEA203" s="75"/>
      <c r="BEB203" s="75"/>
      <c r="BEC203" s="75"/>
      <c r="BED203" s="75"/>
      <c r="BEE203" s="75"/>
      <c r="BEF203" s="75"/>
      <c r="BEG203" s="75"/>
      <c r="BEH203" s="75"/>
      <c r="BEI203" s="75"/>
      <c r="BEJ203" s="75"/>
      <c r="BEK203" s="75"/>
      <c r="BEL203" s="75"/>
      <c r="BEM203" s="75"/>
      <c r="BEN203" s="75"/>
      <c r="BEO203" s="75"/>
      <c r="BEP203" s="75"/>
      <c r="BEQ203" s="75"/>
      <c r="BER203" s="75"/>
      <c r="BES203" s="75"/>
      <c r="BET203" s="75"/>
      <c r="BEU203" s="75"/>
      <c r="BEV203" s="75"/>
      <c r="BEW203" s="75"/>
      <c r="BEX203" s="75"/>
      <c r="BEY203" s="75"/>
      <c r="BEZ203" s="75"/>
      <c r="BFA203" s="75"/>
      <c r="BFB203" s="75"/>
      <c r="BFC203" s="75"/>
      <c r="BFD203" s="75"/>
      <c r="BFE203" s="75"/>
      <c r="BFF203" s="75"/>
      <c r="BFG203" s="75"/>
      <c r="BFH203" s="75"/>
      <c r="BFI203" s="75"/>
      <c r="BFJ203" s="75"/>
      <c r="BFK203" s="75"/>
      <c r="BFL203" s="75"/>
      <c r="BFM203" s="75"/>
      <c r="BFN203" s="75"/>
      <c r="BFO203" s="75"/>
      <c r="BFP203" s="75"/>
      <c r="BFQ203" s="75"/>
      <c r="BFR203" s="75"/>
      <c r="BFS203" s="75"/>
      <c r="BFT203" s="75"/>
      <c r="BFU203" s="75"/>
      <c r="BFV203" s="75"/>
      <c r="BFW203" s="75"/>
      <c r="BFX203" s="75"/>
      <c r="BFY203" s="75"/>
      <c r="BFZ203" s="75"/>
      <c r="BGA203" s="75"/>
      <c r="BGB203" s="75"/>
      <c r="BGC203" s="75"/>
      <c r="BGD203" s="75"/>
      <c r="BGE203" s="75"/>
      <c r="BGF203" s="75"/>
      <c r="BGG203" s="75"/>
      <c r="BGH203" s="75"/>
      <c r="BGI203" s="75"/>
      <c r="BGJ203" s="75"/>
      <c r="BGK203" s="75"/>
      <c r="BGL203" s="75"/>
      <c r="BGM203" s="75"/>
      <c r="BGN203" s="75"/>
      <c r="BGO203" s="75"/>
      <c r="BGP203" s="75"/>
      <c r="BGQ203" s="75"/>
      <c r="BGR203" s="75"/>
      <c r="BGS203" s="75"/>
      <c r="BGT203" s="75"/>
      <c r="BGU203" s="75"/>
      <c r="BGV203" s="75"/>
      <c r="BGW203" s="75"/>
      <c r="BGX203" s="75"/>
      <c r="BGY203" s="75"/>
      <c r="BGZ203" s="75"/>
      <c r="BHA203" s="75"/>
      <c r="BHB203" s="75"/>
      <c r="BHC203" s="75"/>
      <c r="BHD203" s="75"/>
      <c r="BHE203" s="75"/>
      <c r="BHF203" s="75"/>
      <c r="BHG203" s="75"/>
      <c r="BHH203" s="75"/>
      <c r="BHI203" s="75"/>
      <c r="BHJ203" s="75"/>
      <c r="BHK203" s="75"/>
      <c r="BHL203" s="75"/>
      <c r="BHM203" s="75"/>
      <c r="BHN203" s="75"/>
      <c r="BHO203" s="75"/>
      <c r="BHP203" s="75"/>
      <c r="BHQ203" s="75"/>
      <c r="BHR203" s="75"/>
      <c r="BHS203" s="75"/>
      <c r="BHT203" s="75"/>
      <c r="BHU203" s="75"/>
      <c r="BHV203" s="75"/>
      <c r="BHW203" s="75"/>
      <c r="BHX203" s="75"/>
      <c r="BHY203" s="75"/>
      <c r="BHZ203" s="75"/>
      <c r="BIA203" s="75"/>
      <c r="BIB203" s="75"/>
      <c r="BIC203" s="75"/>
      <c r="BID203" s="75"/>
      <c r="BIE203" s="75"/>
      <c r="BIF203" s="75"/>
      <c r="BIG203" s="75"/>
      <c r="BIH203" s="75"/>
      <c r="BII203" s="75"/>
      <c r="BIJ203" s="75"/>
      <c r="BIK203" s="75"/>
      <c r="BIL203" s="75"/>
      <c r="BIM203" s="75"/>
      <c r="BIN203" s="75"/>
      <c r="BIO203" s="75"/>
      <c r="BIP203" s="75"/>
      <c r="BIQ203" s="75"/>
      <c r="BIR203" s="75"/>
      <c r="BIS203" s="75"/>
      <c r="BIT203" s="75"/>
      <c r="BIU203" s="75"/>
      <c r="BIV203" s="75"/>
      <c r="BIW203" s="75"/>
      <c r="BIX203" s="75"/>
      <c r="BIY203" s="75"/>
      <c r="BIZ203" s="75"/>
      <c r="BJA203" s="75"/>
      <c r="BJB203" s="75"/>
      <c r="BJC203" s="75"/>
      <c r="BJD203" s="75"/>
      <c r="BJE203" s="75"/>
      <c r="BJF203" s="75"/>
      <c r="BJG203" s="75"/>
      <c r="BJH203" s="75"/>
      <c r="BJI203" s="75"/>
      <c r="BJJ203" s="75"/>
      <c r="BJK203" s="75"/>
      <c r="BJL203" s="75"/>
      <c r="BJM203" s="75"/>
      <c r="BJN203" s="75"/>
      <c r="BJO203" s="75"/>
      <c r="BJP203" s="75"/>
      <c r="BJQ203" s="75"/>
      <c r="BJR203" s="75"/>
      <c r="BJS203" s="75"/>
      <c r="BJT203" s="75"/>
      <c r="BJU203" s="75"/>
      <c r="BJV203" s="75"/>
      <c r="BJW203" s="75"/>
      <c r="BJX203" s="75"/>
      <c r="BJY203" s="75"/>
      <c r="BJZ203" s="75"/>
      <c r="BKA203" s="75"/>
      <c r="BKB203" s="75"/>
      <c r="BKC203" s="75"/>
      <c r="BKD203" s="75"/>
      <c r="BKE203" s="75"/>
      <c r="BKF203" s="75"/>
      <c r="BKG203" s="75"/>
      <c r="BKH203" s="75"/>
      <c r="BKI203" s="75"/>
      <c r="BKJ203" s="75"/>
      <c r="BKK203" s="75"/>
      <c r="BKL203" s="75"/>
      <c r="BKM203" s="75"/>
      <c r="BKN203" s="75"/>
      <c r="BKO203" s="75"/>
      <c r="BKP203" s="75"/>
      <c r="BKQ203" s="75"/>
      <c r="BKR203" s="75"/>
      <c r="BKS203" s="75"/>
      <c r="BKT203" s="75"/>
      <c r="BKU203" s="75"/>
      <c r="BKV203" s="75"/>
      <c r="BKW203" s="75"/>
      <c r="BKX203" s="75"/>
      <c r="BKY203" s="75"/>
      <c r="BKZ203" s="75"/>
      <c r="BLA203" s="75"/>
      <c r="BLB203" s="75"/>
      <c r="BLC203" s="75"/>
      <c r="BLD203" s="75"/>
      <c r="BLE203" s="75"/>
      <c r="BLF203" s="75"/>
      <c r="BLG203" s="75"/>
      <c r="BLH203" s="75"/>
      <c r="BLI203" s="75"/>
      <c r="BLJ203" s="75"/>
      <c r="BLK203" s="75"/>
      <c r="BLL203" s="75"/>
      <c r="BLM203" s="75"/>
      <c r="BLN203" s="75"/>
      <c r="BLO203" s="75"/>
      <c r="BLP203" s="75"/>
      <c r="BLQ203" s="75"/>
      <c r="BLR203" s="75"/>
      <c r="BLS203" s="75"/>
      <c r="BLT203" s="75"/>
      <c r="BLU203" s="75"/>
      <c r="BLV203" s="75"/>
      <c r="BLW203" s="75"/>
      <c r="BLX203" s="75"/>
      <c r="BLY203" s="75"/>
      <c r="BLZ203" s="75"/>
      <c r="BMA203" s="75"/>
      <c r="BMB203" s="75"/>
      <c r="BMC203" s="75"/>
      <c r="BMD203" s="75"/>
      <c r="BME203" s="75"/>
      <c r="BMF203" s="75"/>
      <c r="BMG203" s="75"/>
      <c r="BMH203" s="75"/>
      <c r="BMI203" s="75"/>
      <c r="BMJ203" s="75"/>
      <c r="BMK203" s="75"/>
      <c r="BML203" s="75"/>
      <c r="BMM203" s="75"/>
      <c r="BMN203" s="75"/>
      <c r="BMO203" s="75"/>
      <c r="BMP203" s="75"/>
      <c r="BMQ203" s="75"/>
      <c r="BMR203" s="75"/>
      <c r="BMS203" s="75"/>
      <c r="BMT203" s="75"/>
      <c r="BMU203" s="75"/>
      <c r="BMV203" s="75"/>
      <c r="BMW203" s="75"/>
      <c r="BMX203" s="75"/>
      <c r="BMY203" s="75"/>
      <c r="BMZ203" s="75"/>
      <c r="BNA203" s="75"/>
      <c r="BNB203" s="75"/>
      <c r="BNC203" s="75"/>
      <c r="BND203" s="75"/>
      <c r="BNE203" s="75"/>
      <c r="BNF203" s="75"/>
      <c r="BNG203" s="75"/>
      <c r="BNH203" s="75"/>
      <c r="BNI203" s="75"/>
      <c r="BNJ203" s="75"/>
      <c r="BNK203" s="75"/>
      <c r="BNL203" s="75"/>
      <c r="BNM203" s="75"/>
      <c r="BNN203" s="75"/>
      <c r="BNO203" s="75"/>
      <c r="BNP203" s="75"/>
      <c r="BNQ203" s="75"/>
      <c r="BNR203" s="75"/>
      <c r="BNS203" s="75"/>
      <c r="BNT203" s="75"/>
      <c r="BNU203" s="75"/>
      <c r="BNV203" s="75"/>
      <c r="BNW203" s="75"/>
      <c r="BNX203" s="75"/>
      <c r="BNY203" s="75"/>
      <c r="BNZ203" s="75"/>
      <c r="BOA203" s="75"/>
      <c r="BOB203" s="75"/>
      <c r="BOC203" s="75"/>
      <c r="BOD203" s="75"/>
      <c r="BOE203" s="75"/>
      <c r="BOF203" s="75"/>
      <c r="BOG203" s="75"/>
      <c r="BOH203" s="75"/>
      <c r="BOI203" s="75"/>
      <c r="BOJ203" s="75"/>
      <c r="BOK203" s="75"/>
      <c r="BOL203" s="75"/>
      <c r="BOM203" s="75"/>
      <c r="BON203" s="75"/>
      <c r="BOO203" s="75"/>
      <c r="BOP203" s="75"/>
      <c r="BOQ203" s="75"/>
      <c r="BOR203" s="75"/>
      <c r="BOS203" s="75"/>
      <c r="BOT203" s="75"/>
      <c r="BOU203" s="75"/>
      <c r="BOV203" s="75"/>
      <c r="BOW203" s="75"/>
      <c r="BOX203" s="75"/>
      <c r="BOY203" s="75"/>
      <c r="BOZ203" s="75"/>
      <c r="BPA203" s="75"/>
      <c r="BPB203" s="75"/>
      <c r="BPC203" s="75"/>
      <c r="BPD203" s="75"/>
      <c r="BPE203" s="75"/>
      <c r="BPF203" s="75"/>
      <c r="BPG203" s="75"/>
      <c r="BPH203" s="75"/>
      <c r="BPI203" s="75"/>
      <c r="BPJ203" s="75"/>
      <c r="BPK203" s="75"/>
      <c r="BPL203" s="75"/>
      <c r="BPM203" s="75"/>
      <c r="BPN203" s="75"/>
      <c r="BPO203" s="75"/>
      <c r="BPP203" s="75"/>
      <c r="BPQ203" s="75"/>
      <c r="BPR203" s="75"/>
      <c r="BPS203" s="75"/>
      <c r="BPT203" s="75"/>
      <c r="BPU203" s="75"/>
      <c r="BPV203" s="75"/>
      <c r="BPW203" s="75"/>
      <c r="BPX203" s="75"/>
      <c r="BPY203" s="75"/>
      <c r="BPZ203" s="75"/>
      <c r="BQA203" s="75"/>
      <c r="BQB203" s="75"/>
      <c r="BQC203" s="75"/>
      <c r="BQD203" s="75"/>
      <c r="BQE203" s="75"/>
      <c r="BQF203" s="75"/>
      <c r="BQG203" s="75"/>
      <c r="BQH203" s="75"/>
      <c r="BQI203" s="75"/>
      <c r="BQJ203" s="75"/>
      <c r="BQK203" s="75"/>
      <c r="BQL203" s="75"/>
      <c r="BQM203" s="75"/>
      <c r="BQN203" s="75"/>
      <c r="BQO203" s="75"/>
      <c r="BQP203" s="75"/>
      <c r="BQQ203" s="75"/>
      <c r="BQR203" s="75"/>
      <c r="BQS203" s="75"/>
      <c r="BQT203" s="75"/>
      <c r="BQU203" s="75"/>
      <c r="BQV203" s="75"/>
      <c r="BQW203" s="75"/>
      <c r="BQX203" s="75"/>
      <c r="BQY203" s="75"/>
      <c r="BQZ203" s="75"/>
      <c r="BRA203" s="75"/>
      <c r="BRB203" s="75"/>
      <c r="BRC203" s="75"/>
      <c r="BRD203" s="75"/>
      <c r="BRE203" s="75"/>
      <c r="BRF203" s="75"/>
      <c r="BRG203" s="75"/>
      <c r="BRH203" s="75"/>
      <c r="BRI203" s="75"/>
      <c r="BRJ203" s="75"/>
      <c r="BRK203" s="75"/>
      <c r="BRL203" s="75"/>
      <c r="BRM203" s="75"/>
      <c r="BRN203" s="75"/>
      <c r="BRO203" s="75"/>
      <c r="BRP203" s="75"/>
      <c r="BRQ203" s="75"/>
      <c r="BRR203" s="75"/>
      <c r="BRS203" s="75"/>
      <c r="BRT203" s="75"/>
      <c r="BRU203" s="75"/>
      <c r="BRV203" s="75"/>
      <c r="BRW203" s="75"/>
      <c r="BRX203" s="75"/>
      <c r="BRY203" s="75"/>
      <c r="BRZ203" s="75"/>
      <c r="BSA203" s="75"/>
      <c r="BSB203" s="75"/>
      <c r="BSC203" s="75"/>
      <c r="BSD203" s="75"/>
      <c r="BSE203" s="75"/>
      <c r="BSF203" s="75"/>
      <c r="BSG203" s="75"/>
      <c r="BSH203" s="75"/>
      <c r="BSI203" s="75"/>
      <c r="BSJ203" s="75"/>
      <c r="BSK203" s="75"/>
      <c r="BSL203" s="75"/>
      <c r="BSM203" s="75"/>
      <c r="BSN203" s="75"/>
      <c r="BSO203" s="75"/>
      <c r="BSP203" s="75"/>
      <c r="BSQ203" s="75"/>
      <c r="BSR203" s="75"/>
      <c r="BSS203" s="75"/>
      <c r="BST203" s="75"/>
      <c r="BSU203" s="75"/>
      <c r="BSV203" s="75"/>
      <c r="BSW203" s="75"/>
      <c r="BSX203" s="75"/>
      <c r="BSY203" s="75"/>
      <c r="BSZ203" s="75"/>
      <c r="BTA203" s="75"/>
      <c r="BTB203" s="75"/>
      <c r="BTC203" s="75"/>
      <c r="BTD203" s="75"/>
      <c r="BTE203" s="75"/>
      <c r="BTF203" s="75"/>
      <c r="BTG203" s="75"/>
      <c r="BTH203" s="75"/>
      <c r="BTI203" s="75"/>
      <c r="BTJ203" s="75"/>
      <c r="BTK203" s="75"/>
      <c r="BTL203" s="75"/>
      <c r="BTM203" s="75"/>
      <c r="BTN203" s="75"/>
      <c r="BTO203" s="75"/>
      <c r="BTP203" s="75"/>
      <c r="BTQ203" s="75"/>
      <c r="BTR203" s="75"/>
      <c r="BTS203" s="75"/>
      <c r="BTT203" s="75"/>
      <c r="BTU203" s="75"/>
      <c r="BTV203" s="75"/>
      <c r="BTW203" s="75"/>
      <c r="BTX203" s="75"/>
      <c r="BTY203" s="75"/>
      <c r="BTZ203" s="75"/>
      <c r="BUA203" s="75"/>
      <c r="BUB203" s="75"/>
      <c r="BUC203" s="75"/>
      <c r="BUD203" s="75"/>
      <c r="BUE203" s="75"/>
      <c r="BUF203" s="75"/>
      <c r="BUG203" s="75"/>
      <c r="BUH203" s="75"/>
      <c r="BUI203" s="75"/>
      <c r="BUJ203" s="75"/>
      <c r="BUK203" s="75"/>
      <c r="BUL203" s="75"/>
      <c r="BUM203" s="75"/>
      <c r="BUN203" s="75"/>
      <c r="BUO203" s="75"/>
      <c r="BUP203" s="75"/>
      <c r="BUQ203" s="75"/>
      <c r="BUR203" s="75"/>
      <c r="BUS203" s="75"/>
      <c r="BUT203" s="75"/>
      <c r="BUU203" s="75"/>
      <c r="BUV203" s="75"/>
      <c r="BUW203" s="75"/>
      <c r="BUX203" s="75"/>
      <c r="BUY203" s="75"/>
      <c r="BUZ203" s="75"/>
      <c r="BVA203" s="75"/>
      <c r="BVB203" s="75"/>
      <c r="BVC203" s="75"/>
      <c r="BVD203" s="75"/>
      <c r="BVE203" s="75"/>
      <c r="BVF203" s="75"/>
      <c r="BVG203" s="75"/>
      <c r="BVH203" s="75"/>
      <c r="BVI203" s="75"/>
      <c r="BVJ203" s="75"/>
      <c r="BVK203" s="75"/>
      <c r="BVL203" s="75"/>
      <c r="BVM203" s="75"/>
      <c r="BVN203" s="75"/>
      <c r="BVO203" s="75"/>
      <c r="BVP203" s="75"/>
      <c r="BVQ203" s="75"/>
      <c r="BVR203" s="75"/>
      <c r="BVS203" s="75"/>
      <c r="BVT203" s="75"/>
      <c r="BVU203" s="75"/>
      <c r="BVV203" s="75"/>
      <c r="BVW203" s="75"/>
      <c r="BVX203" s="75"/>
      <c r="BVY203" s="75"/>
      <c r="BVZ203" s="75"/>
      <c r="BWA203" s="75"/>
      <c r="BWB203" s="75"/>
      <c r="BWC203" s="75"/>
      <c r="BWD203" s="75"/>
      <c r="BWE203" s="75"/>
      <c r="BWF203" s="75"/>
      <c r="BWG203" s="75"/>
      <c r="BWH203" s="75"/>
      <c r="BWI203" s="75"/>
      <c r="BWJ203" s="75"/>
      <c r="BWK203" s="75"/>
      <c r="BWL203" s="75"/>
      <c r="BWM203" s="75"/>
      <c r="BWN203" s="75"/>
      <c r="BWO203" s="75"/>
      <c r="BWP203" s="75"/>
      <c r="BWQ203" s="75"/>
      <c r="BWR203" s="75"/>
      <c r="BWS203" s="75"/>
      <c r="BWT203" s="75"/>
      <c r="BWU203" s="75"/>
      <c r="BWV203" s="75"/>
      <c r="BWW203" s="75"/>
      <c r="BWX203" s="75"/>
      <c r="BWY203" s="75"/>
      <c r="BWZ203" s="75"/>
      <c r="BXA203" s="75"/>
      <c r="BXB203" s="75"/>
      <c r="BXC203" s="75"/>
      <c r="BXD203" s="75"/>
      <c r="BXE203" s="75"/>
      <c r="BXF203" s="75"/>
      <c r="BXG203" s="75"/>
      <c r="BXH203" s="75"/>
      <c r="BXI203" s="75"/>
      <c r="BXJ203" s="75"/>
      <c r="BXK203" s="75"/>
      <c r="BXL203" s="75"/>
      <c r="BXM203" s="75"/>
      <c r="BXN203" s="75"/>
      <c r="BXO203" s="75"/>
      <c r="BXP203" s="75"/>
      <c r="BXQ203" s="75"/>
      <c r="BXR203" s="75"/>
      <c r="BXS203" s="75"/>
      <c r="BXT203" s="75"/>
      <c r="BXU203" s="75"/>
      <c r="BXV203" s="75"/>
      <c r="BXW203" s="75"/>
      <c r="BXX203" s="75"/>
      <c r="BXY203" s="75"/>
      <c r="BXZ203" s="75"/>
      <c r="BYA203" s="75"/>
      <c r="BYB203" s="75"/>
      <c r="BYC203" s="75"/>
      <c r="BYD203" s="75"/>
      <c r="BYE203" s="75"/>
      <c r="BYF203" s="75"/>
      <c r="BYG203" s="75"/>
      <c r="BYH203" s="75"/>
      <c r="BYI203" s="75"/>
      <c r="BYJ203" s="75"/>
      <c r="BYK203" s="75"/>
      <c r="BYL203" s="75"/>
      <c r="BYM203" s="75"/>
      <c r="BYN203" s="75"/>
      <c r="BYO203" s="75"/>
      <c r="BYP203" s="75"/>
      <c r="BYQ203" s="75"/>
      <c r="BYR203" s="75"/>
      <c r="BYS203" s="75"/>
      <c r="BYT203" s="75"/>
      <c r="BYU203" s="75"/>
      <c r="BYV203" s="75"/>
      <c r="BYW203" s="75"/>
      <c r="BYX203" s="75"/>
      <c r="BYY203" s="75"/>
      <c r="BYZ203" s="75"/>
      <c r="BZA203" s="75"/>
      <c r="BZB203" s="75"/>
      <c r="BZC203" s="75"/>
      <c r="BZD203" s="75"/>
      <c r="BZE203" s="75"/>
      <c r="BZF203" s="75"/>
      <c r="BZG203" s="75"/>
      <c r="BZH203" s="75"/>
      <c r="BZI203" s="75"/>
      <c r="BZJ203" s="75"/>
      <c r="BZK203" s="75"/>
      <c r="BZL203" s="75"/>
      <c r="BZM203" s="75"/>
      <c r="BZN203" s="75"/>
      <c r="BZO203" s="75"/>
      <c r="BZP203" s="75"/>
      <c r="BZQ203" s="75"/>
      <c r="BZR203" s="75"/>
      <c r="BZS203" s="75"/>
      <c r="BZT203" s="75"/>
      <c r="BZU203" s="75"/>
      <c r="BZV203" s="75"/>
      <c r="BZW203" s="75"/>
      <c r="BZX203" s="75"/>
      <c r="BZY203" s="75"/>
      <c r="BZZ203" s="75"/>
      <c r="CAA203" s="75"/>
      <c r="CAB203" s="75"/>
      <c r="CAC203" s="75"/>
      <c r="CAD203" s="75"/>
      <c r="CAE203" s="75"/>
      <c r="CAF203" s="75"/>
      <c r="CAG203" s="75"/>
      <c r="CAH203" s="75"/>
      <c r="CAI203" s="75"/>
      <c r="CAJ203" s="75"/>
      <c r="CAK203" s="75"/>
      <c r="CAL203" s="75"/>
      <c r="CAM203" s="75"/>
      <c r="CAN203" s="75"/>
      <c r="CAO203" s="75"/>
      <c r="CAP203" s="75"/>
      <c r="CAQ203" s="75"/>
      <c r="CAR203" s="75"/>
      <c r="CAS203" s="75"/>
      <c r="CAT203" s="75"/>
      <c r="CAU203" s="75"/>
      <c r="CAV203" s="75"/>
      <c r="CAW203" s="75"/>
      <c r="CAX203" s="75"/>
      <c r="CAY203" s="75"/>
      <c r="CAZ203" s="75"/>
      <c r="CBA203" s="75"/>
      <c r="CBB203" s="75"/>
      <c r="CBC203" s="75"/>
      <c r="CBD203" s="75"/>
      <c r="CBE203" s="75"/>
      <c r="CBF203" s="75"/>
      <c r="CBG203" s="75"/>
      <c r="CBH203" s="75"/>
      <c r="CBI203" s="75"/>
      <c r="CBJ203" s="75"/>
      <c r="CBK203" s="75"/>
      <c r="CBL203" s="75"/>
      <c r="CBM203" s="75"/>
      <c r="CBN203" s="75"/>
      <c r="CBO203" s="75"/>
      <c r="CBP203" s="75"/>
      <c r="CBQ203" s="75"/>
      <c r="CBR203" s="75"/>
      <c r="CBS203" s="75"/>
      <c r="CBT203" s="75"/>
      <c r="CBU203" s="75"/>
      <c r="CBV203" s="75"/>
      <c r="CBW203" s="75"/>
      <c r="CBX203" s="75"/>
      <c r="CBY203" s="75"/>
      <c r="CBZ203" s="75"/>
      <c r="CCA203" s="75"/>
      <c r="CCB203" s="75"/>
      <c r="CCC203" s="75"/>
      <c r="CCD203" s="75"/>
      <c r="CCE203" s="75"/>
      <c r="CCF203" s="75"/>
      <c r="CCG203" s="75"/>
      <c r="CCH203" s="75"/>
      <c r="CCI203" s="75"/>
      <c r="CCJ203" s="75"/>
      <c r="CCK203" s="75"/>
      <c r="CCL203" s="75"/>
      <c r="CCM203" s="75"/>
      <c r="CCN203" s="75"/>
      <c r="CCO203" s="75"/>
      <c r="CCP203" s="75"/>
      <c r="CCQ203" s="75"/>
      <c r="CCR203" s="75"/>
      <c r="CCS203" s="75"/>
      <c r="CCT203" s="75"/>
      <c r="CCU203" s="75"/>
      <c r="CCV203" s="75"/>
      <c r="CCW203" s="75"/>
      <c r="CCX203" s="75"/>
      <c r="CCY203" s="75"/>
      <c r="CCZ203" s="75"/>
      <c r="CDA203" s="75"/>
      <c r="CDB203" s="75"/>
      <c r="CDC203" s="75"/>
      <c r="CDD203" s="75"/>
      <c r="CDE203" s="75"/>
      <c r="CDF203" s="75"/>
      <c r="CDG203" s="75"/>
      <c r="CDH203" s="75"/>
      <c r="CDI203" s="75"/>
      <c r="CDJ203" s="75"/>
      <c r="CDK203" s="75"/>
      <c r="CDL203" s="75"/>
      <c r="CDM203" s="75"/>
      <c r="CDN203" s="75"/>
      <c r="CDO203" s="75"/>
      <c r="CDP203" s="75"/>
      <c r="CDQ203" s="75"/>
      <c r="CDR203" s="75"/>
      <c r="CDS203" s="75"/>
      <c r="CDT203" s="75"/>
      <c r="CDU203" s="75"/>
      <c r="CDV203" s="75"/>
      <c r="CDW203" s="75"/>
      <c r="CDX203" s="75"/>
      <c r="CDY203" s="75"/>
      <c r="CDZ203" s="75"/>
      <c r="CEA203" s="75"/>
      <c r="CEB203" s="75"/>
      <c r="CEC203" s="75"/>
      <c r="CED203" s="75"/>
      <c r="CEE203" s="75"/>
      <c r="CEF203" s="75"/>
      <c r="CEG203" s="75"/>
      <c r="CEH203" s="75"/>
      <c r="CEI203" s="75"/>
      <c r="CEJ203" s="75"/>
      <c r="CEK203" s="75"/>
      <c r="CEL203" s="75"/>
      <c r="CEM203" s="75"/>
      <c r="CEN203" s="75"/>
      <c r="CEO203" s="75"/>
      <c r="CEP203" s="75"/>
      <c r="CEQ203" s="75"/>
      <c r="CER203" s="75"/>
      <c r="CES203" s="75"/>
      <c r="CET203" s="75"/>
      <c r="CEU203" s="75"/>
      <c r="CEV203" s="75"/>
      <c r="CEW203" s="75"/>
      <c r="CEX203" s="75"/>
      <c r="CEY203" s="75"/>
      <c r="CEZ203" s="75"/>
      <c r="CFA203" s="75"/>
      <c r="CFB203" s="75"/>
      <c r="CFC203" s="75"/>
      <c r="CFD203" s="75"/>
      <c r="CFE203" s="75"/>
      <c r="CFF203" s="75"/>
      <c r="CFG203" s="75"/>
      <c r="CFH203" s="75"/>
      <c r="CFI203" s="75"/>
      <c r="CFJ203" s="75"/>
      <c r="CFK203" s="75"/>
      <c r="CFL203" s="75"/>
      <c r="CFM203" s="75"/>
      <c r="CFN203" s="75"/>
      <c r="CFO203" s="75"/>
      <c r="CFP203" s="75"/>
      <c r="CFQ203" s="75"/>
      <c r="CFR203" s="75"/>
      <c r="CFS203" s="75"/>
      <c r="CFT203" s="75"/>
      <c r="CFU203" s="75"/>
      <c r="CFV203" s="75"/>
      <c r="CFW203" s="75"/>
      <c r="CFX203" s="75"/>
      <c r="CFY203" s="75"/>
      <c r="CFZ203" s="75"/>
      <c r="CGA203" s="75"/>
      <c r="CGB203" s="75"/>
      <c r="CGC203" s="75"/>
      <c r="CGD203" s="75"/>
      <c r="CGE203" s="75"/>
      <c r="CGF203" s="75"/>
      <c r="CGG203" s="75"/>
      <c r="CGH203" s="75"/>
      <c r="CGI203" s="75"/>
      <c r="CGJ203" s="75"/>
      <c r="CGK203" s="75"/>
      <c r="CGL203" s="75"/>
      <c r="CGM203" s="75"/>
      <c r="CGN203" s="75"/>
      <c r="CGO203" s="75"/>
      <c r="CGP203" s="75"/>
      <c r="CGQ203" s="75"/>
      <c r="CGR203" s="75"/>
      <c r="CGS203" s="75"/>
      <c r="CGT203" s="75"/>
      <c r="CGU203" s="75"/>
      <c r="CGV203" s="75"/>
      <c r="CGW203" s="75"/>
      <c r="CGX203" s="75"/>
      <c r="CGY203" s="75"/>
      <c r="CGZ203" s="75"/>
      <c r="CHA203" s="75"/>
      <c r="CHB203" s="75"/>
      <c r="CHC203" s="75"/>
      <c r="CHD203" s="75"/>
      <c r="CHE203" s="75"/>
      <c r="CHF203" s="75"/>
      <c r="CHG203" s="75"/>
      <c r="CHH203" s="75"/>
      <c r="CHI203" s="75"/>
      <c r="CHJ203" s="75"/>
      <c r="CHK203" s="75"/>
      <c r="CHL203" s="75"/>
      <c r="CHM203" s="75"/>
      <c r="CHN203" s="75"/>
      <c r="CHO203" s="75"/>
      <c r="CHP203" s="75"/>
      <c r="CHQ203" s="75"/>
      <c r="CHR203" s="75"/>
      <c r="CHS203" s="75"/>
      <c r="CHT203" s="75"/>
      <c r="CHU203" s="75"/>
      <c r="CHV203" s="75"/>
      <c r="CHW203" s="75"/>
      <c r="CHX203" s="75"/>
      <c r="CHY203" s="75"/>
      <c r="CHZ203" s="75"/>
      <c r="CIA203" s="75"/>
      <c r="CIB203" s="75"/>
      <c r="CIC203" s="75"/>
      <c r="CID203" s="75"/>
      <c r="CIE203" s="75"/>
      <c r="CIF203" s="75"/>
      <c r="CIG203" s="75"/>
      <c r="CIH203" s="75"/>
      <c r="CII203" s="75"/>
      <c r="CIJ203" s="75"/>
      <c r="CIK203" s="75"/>
      <c r="CIL203" s="75"/>
      <c r="CIM203" s="75"/>
      <c r="CIN203" s="75"/>
      <c r="CIO203" s="75"/>
      <c r="CIP203" s="75"/>
      <c r="CIQ203" s="75"/>
      <c r="CIR203" s="75"/>
      <c r="CIS203" s="75"/>
      <c r="CIT203" s="75"/>
      <c r="CIU203" s="75"/>
      <c r="CIV203" s="75"/>
      <c r="CIW203" s="75"/>
      <c r="CIX203" s="75"/>
      <c r="CIY203" s="75"/>
      <c r="CIZ203" s="75"/>
      <c r="CJA203" s="75"/>
      <c r="CJB203" s="75"/>
      <c r="CJC203" s="75"/>
      <c r="CJD203" s="75"/>
      <c r="CJE203" s="75"/>
      <c r="CJF203" s="75"/>
      <c r="CJG203" s="75"/>
      <c r="CJH203" s="75"/>
      <c r="CJI203" s="75"/>
      <c r="CJJ203" s="75"/>
      <c r="CJK203" s="75"/>
      <c r="CJL203" s="75"/>
      <c r="CJM203" s="75"/>
      <c r="CJN203" s="75"/>
      <c r="CJO203" s="75"/>
      <c r="CJP203" s="75"/>
      <c r="CJQ203" s="75"/>
      <c r="CJR203" s="75"/>
      <c r="CJS203" s="75"/>
      <c r="CJT203" s="75"/>
      <c r="CJU203" s="75"/>
      <c r="CJV203" s="75"/>
      <c r="CJW203" s="75"/>
      <c r="CJX203" s="75"/>
      <c r="CJY203" s="75"/>
      <c r="CJZ203" s="75"/>
      <c r="CKA203" s="75"/>
      <c r="CKB203" s="75"/>
      <c r="CKC203" s="75"/>
      <c r="CKD203" s="75"/>
      <c r="CKE203" s="75"/>
      <c r="CKF203" s="75"/>
      <c r="CKG203" s="75"/>
      <c r="CKH203" s="75"/>
      <c r="CKI203" s="75"/>
      <c r="CKJ203" s="75"/>
      <c r="CKK203" s="75"/>
      <c r="CKL203" s="75"/>
      <c r="CKM203" s="75"/>
      <c r="CKN203" s="75"/>
      <c r="CKO203" s="75"/>
      <c r="CKP203" s="75"/>
      <c r="CKQ203" s="75"/>
      <c r="CKR203" s="75"/>
      <c r="CKS203" s="75"/>
      <c r="CKT203" s="75"/>
      <c r="CKU203" s="75"/>
      <c r="CKV203" s="75"/>
      <c r="CKW203" s="75"/>
      <c r="CKX203" s="75"/>
      <c r="CKY203" s="75"/>
      <c r="CKZ203" s="75"/>
      <c r="CLA203" s="75"/>
      <c r="CLB203" s="75"/>
      <c r="CLC203" s="75"/>
      <c r="CLD203" s="75"/>
      <c r="CLE203" s="75"/>
      <c r="CLF203" s="75"/>
      <c r="CLG203" s="75"/>
      <c r="CLH203" s="75"/>
      <c r="CLI203" s="75"/>
      <c r="CLJ203" s="75"/>
      <c r="CLK203" s="75"/>
      <c r="CLL203" s="75"/>
      <c r="CLM203" s="75"/>
      <c r="CLN203" s="75"/>
      <c r="CLO203" s="75"/>
      <c r="CLP203" s="75"/>
      <c r="CLQ203" s="75"/>
      <c r="CLR203" s="75"/>
      <c r="CLS203" s="75"/>
      <c r="CLT203" s="75"/>
      <c r="CLU203" s="75"/>
      <c r="CLV203" s="75"/>
      <c r="CLW203" s="75"/>
      <c r="CLX203" s="75"/>
      <c r="CLY203" s="75"/>
      <c r="CLZ203" s="75"/>
      <c r="CMA203" s="75"/>
      <c r="CMB203" s="75"/>
      <c r="CMC203" s="75"/>
      <c r="CMD203" s="75"/>
      <c r="CME203" s="75"/>
      <c r="CMF203" s="75"/>
      <c r="CMG203" s="75"/>
      <c r="CMH203" s="75"/>
      <c r="CMI203" s="75"/>
      <c r="CMJ203" s="75"/>
      <c r="CMK203" s="75"/>
      <c r="CML203" s="75"/>
      <c r="CMM203" s="75"/>
      <c r="CMN203" s="75"/>
      <c r="CMO203" s="75"/>
      <c r="CMP203" s="75"/>
      <c r="CMQ203" s="75"/>
      <c r="CMR203" s="75"/>
      <c r="CMS203" s="75"/>
      <c r="CMT203" s="75"/>
      <c r="CMU203" s="75"/>
      <c r="CMV203" s="75"/>
      <c r="CMW203" s="75"/>
      <c r="CMX203" s="75"/>
      <c r="CMY203" s="75"/>
      <c r="CMZ203" s="75"/>
      <c r="CNA203" s="75"/>
      <c r="CNB203" s="75"/>
      <c r="CNC203" s="75"/>
      <c r="CND203" s="75"/>
      <c r="CNE203" s="75"/>
      <c r="CNF203" s="75"/>
      <c r="CNG203" s="75"/>
      <c r="CNH203" s="75"/>
      <c r="CNI203" s="75"/>
      <c r="CNJ203" s="75"/>
      <c r="CNK203" s="75"/>
      <c r="CNL203" s="75"/>
      <c r="CNM203" s="75"/>
      <c r="CNN203" s="75"/>
      <c r="CNO203" s="75"/>
      <c r="CNP203" s="75"/>
      <c r="CNQ203" s="75"/>
      <c r="CNR203" s="75"/>
      <c r="CNS203" s="75"/>
      <c r="CNT203" s="75"/>
      <c r="CNU203" s="75"/>
      <c r="CNV203" s="75"/>
      <c r="CNW203" s="75"/>
      <c r="CNX203" s="75"/>
      <c r="CNY203" s="75"/>
      <c r="CNZ203" s="75"/>
      <c r="COA203" s="75"/>
      <c r="COB203" s="75"/>
      <c r="COC203" s="75"/>
      <c r="COD203" s="75"/>
      <c r="COE203" s="75"/>
      <c r="COF203" s="75"/>
      <c r="COG203" s="75"/>
      <c r="COH203" s="75"/>
      <c r="COI203" s="75"/>
      <c r="COJ203" s="75"/>
      <c r="COK203" s="75"/>
      <c r="COL203" s="75"/>
      <c r="COM203" s="75"/>
      <c r="CON203" s="75"/>
      <c r="COO203" s="75"/>
      <c r="COP203" s="75"/>
      <c r="COQ203" s="75"/>
      <c r="COR203" s="75"/>
      <c r="COS203" s="75"/>
      <c r="COT203" s="75"/>
      <c r="COU203" s="75"/>
      <c r="COV203" s="75"/>
      <c r="COW203" s="75"/>
      <c r="COX203" s="75"/>
      <c r="COY203" s="75"/>
      <c r="COZ203" s="75"/>
      <c r="CPA203" s="75"/>
      <c r="CPB203" s="75"/>
      <c r="CPC203" s="75"/>
      <c r="CPD203" s="75"/>
      <c r="CPE203" s="75"/>
      <c r="CPF203" s="75"/>
      <c r="CPG203" s="75"/>
      <c r="CPH203" s="75"/>
      <c r="CPI203" s="75"/>
      <c r="CPJ203" s="75"/>
      <c r="CPK203" s="75"/>
      <c r="CPL203" s="75"/>
      <c r="CPM203" s="75"/>
      <c r="CPN203" s="75"/>
      <c r="CPO203" s="75"/>
      <c r="CPP203" s="75"/>
      <c r="CPQ203" s="75"/>
      <c r="CPR203" s="75"/>
      <c r="CPS203" s="75"/>
      <c r="CPT203" s="75"/>
      <c r="CPU203" s="75"/>
      <c r="CPV203" s="75"/>
      <c r="CPW203" s="75"/>
      <c r="CPX203" s="75"/>
      <c r="CPY203" s="75"/>
      <c r="CPZ203" s="75"/>
      <c r="CQA203" s="75"/>
      <c r="CQB203" s="75"/>
      <c r="CQC203" s="75"/>
      <c r="CQD203" s="75"/>
      <c r="CQE203" s="75"/>
      <c r="CQF203" s="75"/>
      <c r="CQG203" s="75"/>
      <c r="CQH203" s="75"/>
      <c r="CQI203" s="75"/>
      <c r="CQJ203" s="75"/>
      <c r="CQK203" s="75"/>
      <c r="CQL203" s="75"/>
      <c r="CQM203" s="75"/>
      <c r="CQN203" s="75"/>
      <c r="CQO203" s="75"/>
      <c r="CQP203" s="75"/>
      <c r="CQQ203" s="75"/>
      <c r="CQR203" s="75"/>
      <c r="CQS203" s="75"/>
      <c r="CQT203" s="75"/>
      <c r="CQU203" s="75"/>
      <c r="CQV203" s="75"/>
      <c r="CQW203" s="75"/>
      <c r="CQX203" s="75"/>
      <c r="CQY203" s="75"/>
      <c r="CQZ203" s="75"/>
      <c r="CRA203" s="75"/>
      <c r="CRB203" s="75"/>
      <c r="CRC203" s="75"/>
      <c r="CRD203" s="75"/>
      <c r="CRE203" s="75"/>
      <c r="CRF203" s="75"/>
      <c r="CRG203" s="75"/>
      <c r="CRH203" s="75"/>
      <c r="CRI203" s="75"/>
      <c r="CRJ203" s="75"/>
      <c r="CRK203" s="75"/>
      <c r="CRL203" s="75"/>
      <c r="CRM203" s="75"/>
      <c r="CRN203" s="75"/>
      <c r="CRO203" s="75"/>
      <c r="CRP203" s="75"/>
      <c r="CRQ203" s="75"/>
      <c r="CRR203" s="75"/>
      <c r="CRS203" s="75"/>
      <c r="CRT203" s="75"/>
      <c r="CRU203" s="75"/>
      <c r="CRV203" s="75"/>
      <c r="CRW203" s="75"/>
      <c r="CRX203" s="75"/>
      <c r="CRY203" s="75"/>
      <c r="CRZ203" s="75"/>
      <c r="CSA203" s="75"/>
      <c r="CSB203" s="75"/>
      <c r="CSC203" s="75"/>
      <c r="CSD203" s="75"/>
      <c r="CSE203" s="75"/>
      <c r="CSF203" s="75"/>
      <c r="CSG203" s="75"/>
      <c r="CSH203" s="75"/>
      <c r="CSI203" s="75"/>
      <c r="CSJ203" s="75"/>
      <c r="CSK203" s="75"/>
      <c r="CSL203" s="75"/>
      <c r="CSM203" s="75"/>
      <c r="CSN203" s="75"/>
      <c r="CSO203" s="75"/>
      <c r="CSP203" s="75"/>
      <c r="CSQ203" s="75"/>
      <c r="CSR203" s="75"/>
      <c r="CSS203" s="75"/>
      <c r="CST203" s="75"/>
      <c r="CSU203" s="75"/>
      <c r="CSV203" s="75"/>
      <c r="CSW203" s="75"/>
      <c r="CSX203" s="75"/>
      <c r="CSY203" s="75"/>
      <c r="CSZ203" s="75"/>
      <c r="CTA203" s="75"/>
      <c r="CTB203" s="75"/>
      <c r="CTC203" s="75"/>
      <c r="CTD203" s="75"/>
      <c r="CTE203" s="75"/>
      <c r="CTF203" s="75"/>
      <c r="CTG203" s="75"/>
      <c r="CTH203" s="75"/>
      <c r="CTI203" s="75"/>
      <c r="CTJ203" s="75"/>
      <c r="CTK203" s="75"/>
      <c r="CTL203" s="75"/>
      <c r="CTM203" s="75"/>
      <c r="CTN203" s="75"/>
      <c r="CTO203" s="75"/>
      <c r="CTP203" s="75"/>
      <c r="CTQ203" s="75"/>
      <c r="CTR203" s="75"/>
      <c r="CTS203" s="75"/>
      <c r="CTT203" s="75"/>
      <c r="CTU203" s="75"/>
      <c r="CTV203" s="75"/>
      <c r="CTW203" s="75"/>
      <c r="CTX203" s="75"/>
      <c r="CTY203" s="75"/>
      <c r="CTZ203" s="75"/>
      <c r="CUA203" s="75"/>
      <c r="CUB203" s="75"/>
      <c r="CUC203" s="75"/>
      <c r="CUD203" s="75"/>
      <c r="CUE203" s="75"/>
      <c r="CUF203" s="75"/>
      <c r="CUG203" s="75"/>
      <c r="CUH203" s="75"/>
      <c r="CUI203" s="75"/>
      <c r="CUJ203" s="75"/>
      <c r="CUK203" s="75"/>
      <c r="CUL203" s="75"/>
      <c r="CUM203" s="75"/>
      <c r="CUN203" s="75"/>
      <c r="CUO203" s="75"/>
      <c r="CUP203" s="75"/>
      <c r="CUQ203" s="75"/>
      <c r="CUR203" s="75"/>
      <c r="CUS203" s="75"/>
      <c r="CUT203" s="75"/>
      <c r="CUU203" s="75"/>
      <c r="CUV203" s="75"/>
      <c r="CUW203" s="75"/>
      <c r="CUX203" s="75"/>
      <c r="CUY203" s="75"/>
      <c r="CUZ203" s="75"/>
      <c r="CVA203" s="75"/>
      <c r="CVB203" s="75"/>
      <c r="CVC203" s="75"/>
      <c r="CVD203" s="75"/>
      <c r="CVE203" s="75"/>
      <c r="CVF203" s="75"/>
      <c r="CVG203" s="75"/>
      <c r="CVH203" s="75"/>
      <c r="CVI203" s="75"/>
      <c r="CVJ203" s="75"/>
      <c r="CVK203" s="75"/>
      <c r="CVL203" s="75"/>
      <c r="CVM203" s="75"/>
      <c r="CVN203" s="75"/>
      <c r="CVO203" s="75"/>
      <c r="CVP203" s="75"/>
      <c r="CVQ203" s="75"/>
      <c r="CVR203" s="75"/>
      <c r="CVS203" s="75"/>
      <c r="CVT203" s="75"/>
      <c r="CVU203" s="75"/>
      <c r="CVV203" s="75"/>
      <c r="CVW203" s="75"/>
      <c r="CVX203" s="75"/>
      <c r="CVY203" s="75"/>
      <c r="CVZ203" s="75"/>
      <c r="CWA203" s="75"/>
      <c r="CWB203" s="75"/>
      <c r="CWC203" s="75"/>
      <c r="CWD203" s="75"/>
      <c r="CWE203" s="75"/>
      <c r="CWF203" s="75"/>
      <c r="CWG203" s="75"/>
      <c r="CWH203" s="75"/>
      <c r="CWI203" s="75"/>
      <c r="CWJ203" s="75"/>
      <c r="CWK203" s="75"/>
      <c r="CWL203" s="75"/>
      <c r="CWM203" s="75"/>
      <c r="CWN203" s="75"/>
      <c r="CWO203" s="75"/>
      <c r="CWP203" s="75"/>
      <c r="CWQ203" s="75"/>
      <c r="CWR203" s="75"/>
      <c r="CWS203" s="75"/>
      <c r="CWT203" s="75"/>
      <c r="CWU203" s="75"/>
      <c r="CWV203" s="75"/>
      <c r="CWW203" s="75"/>
      <c r="CWX203" s="75"/>
      <c r="CWY203" s="75"/>
      <c r="CWZ203" s="75"/>
      <c r="CXA203" s="75"/>
      <c r="CXB203" s="75"/>
      <c r="CXC203" s="75"/>
      <c r="CXD203" s="75"/>
      <c r="CXE203" s="75"/>
      <c r="CXF203" s="75"/>
      <c r="CXG203" s="75"/>
      <c r="CXH203" s="75"/>
      <c r="CXI203" s="75"/>
      <c r="CXJ203" s="75"/>
      <c r="CXK203" s="75"/>
      <c r="CXL203" s="75"/>
      <c r="CXM203" s="75"/>
      <c r="CXN203" s="75"/>
      <c r="CXO203" s="75"/>
      <c r="CXP203" s="75"/>
      <c r="CXQ203" s="75"/>
      <c r="CXR203" s="75"/>
      <c r="CXS203" s="75"/>
      <c r="CXT203" s="75"/>
      <c r="CXU203" s="75"/>
      <c r="CXV203" s="75"/>
      <c r="CXW203" s="75"/>
      <c r="CXX203" s="75"/>
      <c r="CXY203" s="75"/>
      <c r="CXZ203" s="75"/>
      <c r="CYA203" s="75"/>
      <c r="CYB203" s="75"/>
      <c r="CYC203" s="75"/>
      <c r="CYD203" s="75"/>
      <c r="CYE203" s="75"/>
      <c r="CYF203" s="75"/>
      <c r="CYG203" s="75"/>
      <c r="CYH203" s="75"/>
      <c r="CYI203" s="75"/>
      <c r="CYJ203" s="75"/>
      <c r="CYK203" s="75"/>
      <c r="CYL203" s="75"/>
      <c r="CYM203" s="75"/>
      <c r="CYN203" s="75"/>
      <c r="CYO203" s="75"/>
      <c r="CYP203" s="75"/>
      <c r="CYQ203" s="75"/>
      <c r="CYR203" s="75"/>
      <c r="CYS203" s="75"/>
      <c r="CYT203" s="75"/>
      <c r="CYU203" s="75"/>
      <c r="CYV203" s="75"/>
      <c r="CYW203" s="75"/>
      <c r="CYX203" s="75"/>
      <c r="CYY203" s="75"/>
      <c r="CYZ203" s="75"/>
      <c r="CZA203" s="75"/>
      <c r="CZB203" s="75"/>
      <c r="CZC203" s="75"/>
      <c r="CZD203" s="75"/>
      <c r="CZE203" s="75"/>
      <c r="CZF203" s="75"/>
      <c r="CZG203" s="75"/>
      <c r="CZH203" s="75"/>
      <c r="CZI203" s="75"/>
      <c r="CZJ203" s="75"/>
      <c r="CZK203" s="75"/>
      <c r="CZL203" s="75"/>
      <c r="CZM203" s="75"/>
      <c r="CZN203" s="75"/>
      <c r="CZO203" s="75"/>
      <c r="CZP203" s="75"/>
      <c r="CZQ203" s="75"/>
      <c r="CZR203" s="75"/>
      <c r="CZS203" s="75"/>
      <c r="CZT203" s="75"/>
      <c r="CZU203" s="75"/>
      <c r="CZV203" s="75"/>
      <c r="CZW203" s="75"/>
      <c r="CZX203" s="75"/>
      <c r="CZY203" s="75"/>
      <c r="CZZ203" s="75"/>
      <c r="DAA203" s="75"/>
      <c r="DAB203" s="75"/>
      <c r="DAC203" s="75"/>
      <c r="DAD203" s="75"/>
      <c r="DAE203" s="75"/>
      <c r="DAF203" s="75"/>
      <c r="DAG203" s="75"/>
      <c r="DAH203" s="75"/>
      <c r="DAI203" s="75"/>
      <c r="DAJ203" s="75"/>
      <c r="DAK203" s="75"/>
      <c r="DAL203" s="75"/>
      <c r="DAM203" s="75"/>
      <c r="DAN203" s="75"/>
      <c r="DAO203" s="75"/>
      <c r="DAP203" s="75"/>
      <c r="DAQ203" s="75"/>
      <c r="DAR203" s="75"/>
      <c r="DAS203" s="75"/>
      <c r="DAT203" s="75"/>
      <c r="DAU203" s="75"/>
      <c r="DAV203" s="75"/>
      <c r="DAW203" s="75"/>
      <c r="DAX203" s="75"/>
      <c r="DAY203" s="75"/>
      <c r="DAZ203" s="75"/>
      <c r="DBA203" s="75"/>
      <c r="DBB203" s="75"/>
      <c r="DBC203" s="75"/>
      <c r="DBD203" s="75"/>
      <c r="DBE203" s="75"/>
      <c r="DBF203" s="75"/>
      <c r="DBG203" s="75"/>
      <c r="DBH203" s="75"/>
      <c r="DBI203" s="75"/>
      <c r="DBJ203" s="75"/>
      <c r="DBK203" s="75"/>
      <c r="DBL203" s="75"/>
      <c r="DBM203" s="75"/>
      <c r="DBN203" s="75"/>
      <c r="DBO203" s="75"/>
      <c r="DBP203" s="75"/>
      <c r="DBQ203" s="75"/>
      <c r="DBR203" s="75"/>
      <c r="DBS203" s="75"/>
      <c r="DBT203" s="75"/>
      <c r="DBU203" s="75"/>
      <c r="DBV203" s="75"/>
      <c r="DBW203" s="75"/>
      <c r="DBX203" s="75"/>
      <c r="DBY203" s="75"/>
      <c r="DBZ203" s="75"/>
      <c r="DCA203" s="75"/>
      <c r="DCB203" s="75"/>
      <c r="DCC203" s="75"/>
      <c r="DCD203" s="75"/>
      <c r="DCE203" s="75"/>
      <c r="DCF203" s="75"/>
      <c r="DCG203" s="75"/>
      <c r="DCH203" s="75"/>
      <c r="DCI203" s="75"/>
      <c r="DCJ203" s="75"/>
      <c r="DCK203" s="75"/>
      <c r="DCL203" s="75"/>
      <c r="DCM203" s="75"/>
      <c r="DCN203" s="75"/>
      <c r="DCO203" s="75"/>
      <c r="DCP203" s="75"/>
      <c r="DCQ203" s="75"/>
      <c r="DCR203" s="75"/>
      <c r="DCS203" s="75"/>
      <c r="DCT203" s="75"/>
      <c r="DCU203" s="75"/>
      <c r="DCV203" s="75"/>
      <c r="DCW203" s="75"/>
      <c r="DCX203" s="75"/>
      <c r="DCY203" s="75"/>
      <c r="DCZ203" s="75"/>
      <c r="DDA203" s="75"/>
      <c r="DDB203" s="75"/>
      <c r="DDC203" s="75"/>
      <c r="DDD203" s="75"/>
      <c r="DDE203" s="75"/>
      <c r="DDF203" s="75"/>
      <c r="DDG203" s="75"/>
      <c r="DDH203" s="75"/>
      <c r="DDI203" s="75"/>
      <c r="DDJ203" s="75"/>
      <c r="DDK203" s="75"/>
      <c r="DDL203" s="75"/>
      <c r="DDM203" s="75"/>
      <c r="DDN203" s="75"/>
      <c r="DDO203" s="75"/>
      <c r="DDP203" s="75"/>
      <c r="DDQ203" s="75"/>
      <c r="DDR203" s="75"/>
      <c r="DDS203" s="75"/>
      <c r="DDT203" s="75"/>
      <c r="DDU203" s="75"/>
      <c r="DDV203" s="75"/>
      <c r="DDW203" s="75"/>
      <c r="DDX203" s="75"/>
      <c r="DDY203" s="75"/>
      <c r="DDZ203" s="75"/>
      <c r="DEA203" s="75"/>
      <c r="DEB203" s="75"/>
      <c r="DEC203" s="75"/>
      <c r="DED203" s="75"/>
      <c r="DEE203" s="75"/>
      <c r="DEF203" s="75"/>
      <c r="DEG203" s="75"/>
      <c r="DEH203" s="75"/>
      <c r="DEI203" s="75"/>
      <c r="DEJ203" s="75"/>
      <c r="DEK203" s="75"/>
      <c r="DEL203" s="75"/>
      <c r="DEM203" s="75"/>
      <c r="DEN203" s="75"/>
      <c r="DEO203" s="75"/>
      <c r="DEP203" s="75"/>
      <c r="DEQ203" s="75"/>
      <c r="DER203" s="75"/>
      <c r="DES203" s="75"/>
      <c r="DET203" s="75"/>
      <c r="DEU203" s="75"/>
      <c r="DEV203" s="75"/>
      <c r="DEW203" s="75"/>
      <c r="DEX203" s="75"/>
      <c r="DEY203" s="75"/>
      <c r="DEZ203" s="75"/>
      <c r="DFA203" s="75"/>
      <c r="DFB203" s="75"/>
      <c r="DFC203" s="75"/>
      <c r="DFD203" s="75"/>
      <c r="DFE203" s="75"/>
      <c r="DFF203" s="75"/>
      <c r="DFG203" s="75"/>
      <c r="DFH203" s="75"/>
      <c r="DFI203" s="75"/>
      <c r="DFJ203" s="75"/>
      <c r="DFK203" s="75"/>
      <c r="DFL203" s="75"/>
      <c r="DFM203" s="75"/>
      <c r="DFN203" s="75"/>
      <c r="DFO203" s="75"/>
      <c r="DFP203" s="75"/>
      <c r="DFQ203" s="75"/>
      <c r="DFR203" s="75"/>
      <c r="DFS203" s="75"/>
      <c r="DFT203" s="75"/>
      <c r="DFU203" s="75"/>
      <c r="DFV203" s="75"/>
      <c r="DFW203" s="75"/>
      <c r="DFX203" s="75"/>
      <c r="DFY203" s="75"/>
      <c r="DFZ203" s="75"/>
      <c r="DGA203" s="75"/>
      <c r="DGB203" s="75"/>
      <c r="DGC203" s="75"/>
      <c r="DGD203" s="75"/>
      <c r="DGE203" s="75"/>
      <c r="DGF203" s="75"/>
      <c r="DGG203" s="75"/>
      <c r="DGH203" s="75"/>
      <c r="DGI203" s="75"/>
      <c r="DGJ203" s="75"/>
      <c r="DGK203" s="75"/>
      <c r="DGL203" s="75"/>
      <c r="DGM203" s="75"/>
      <c r="DGN203" s="75"/>
      <c r="DGO203" s="75"/>
      <c r="DGP203" s="75"/>
      <c r="DGQ203" s="75"/>
      <c r="DGR203" s="75"/>
      <c r="DGS203" s="75"/>
      <c r="DGT203" s="75"/>
      <c r="DGU203" s="75"/>
      <c r="DGV203" s="75"/>
      <c r="DGW203" s="75"/>
      <c r="DGX203" s="75"/>
      <c r="DGY203" s="75"/>
      <c r="DGZ203" s="75"/>
      <c r="DHA203" s="75"/>
      <c r="DHB203" s="75"/>
      <c r="DHC203" s="75"/>
      <c r="DHD203" s="75"/>
      <c r="DHE203" s="75"/>
      <c r="DHF203" s="75"/>
      <c r="DHG203" s="75"/>
      <c r="DHH203" s="75"/>
      <c r="DHI203" s="75"/>
      <c r="DHJ203" s="75"/>
      <c r="DHK203" s="75"/>
      <c r="DHL203" s="75"/>
      <c r="DHM203" s="75"/>
      <c r="DHN203" s="75"/>
      <c r="DHO203" s="75"/>
      <c r="DHP203" s="75"/>
      <c r="DHQ203" s="75"/>
      <c r="DHR203" s="75"/>
      <c r="DHS203" s="75"/>
      <c r="DHT203" s="75"/>
      <c r="DHU203" s="75"/>
      <c r="DHV203" s="75"/>
      <c r="DHW203" s="75"/>
      <c r="DHX203" s="75"/>
      <c r="DHY203" s="75"/>
      <c r="DHZ203" s="75"/>
      <c r="DIA203" s="75"/>
      <c r="DIB203" s="75"/>
      <c r="DIC203" s="75"/>
      <c r="DID203" s="75"/>
      <c r="DIE203" s="75"/>
      <c r="DIF203" s="75"/>
      <c r="DIG203" s="75"/>
      <c r="DIH203" s="75"/>
      <c r="DII203" s="75"/>
      <c r="DIJ203" s="75"/>
      <c r="DIK203" s="75"/>
      <c r="DIL203" s="75"/>
      <c r="DIM203" s="75"/>
      <c r="DIN203" s="75"/>
      <c r="DIO203" s="75"/>
      <c r="DIP203" s="75"/>
      <c r="DIQ203" s="75"/>
      <c r="DIR203" s="75"/>
      <c r="DIS203" s="75"/>
      <c r="DIT203" s="75"/>
      <c r="DIU203" s="75"/>
      <c r="DIV203" s="75"/>
      <c r="DIW203" s="75"/>
      <c r="DIX203" s="75"/>
      <c r="DIY203" s="75"/>
      <c r="DIZ203" s="75"/>
      <c r="DJA203" s="75"/>
      <c r="DJB203" s="75"/>
      <c r="DJC203" s="75"/>
      <c r="DJD203" s="75"/>
      <c r="DJE203" s="75"/>
      <c r="DJF203" s="75"/>
      <c r="DJG203" s="75"/>
      <c r="DJH203" s="75"/>
      <c r="DJI203" s="75"/>
      <c r="DJJ203" s="75"/>
      <c r="DJK203" s="75"/>
      <c r="DJL203" s="75"/>
      <c r="DJM203" s="75"/>
      <c r="DJN203" s="75"/>
      <c r="DJO203" s="75"/>
      <c r="DJP203" s="75"/>
      <c r="DJQ203" s="75"/>
      <c r="DJR203" s="75"/>
      <c r="DJS203" s="75"/>
      <c r="DJT203" s="75"/>
      <c r="DJU203" s="75"/>
      <c r="DJV203" s="75"/>
      <c r="DJW203" s="75"/>
      <c r="DJX203" s="75"/>
      <c r="DJY203" s="75"/>
      <c r="DJZ203" s="75"/>
      <c r="DKA203" s="75"/>
      <c r="DKB203" s="75"/>
      <c r="DKC203" s="75"/>
      <c r="DKD203" s="75"/>
      <c r="DKE203" s="75"/>
      <c r="DKF203" s="75"/>
      <c r="DKG203" s="75"/>
      <c r="DKH203" s="75"/>
      <c r="DKI203" s="75"/>
      <c r="DKJ203" s="75"/>
      <c r="DKK203" s="75"/>
      <c r="DKL203" s="75"/>
      <c r="DKM203" s="75"/>
      <c r="DKN203" s="75"/>
      <c r="DKO203" s="75"/>
      <c r="DKP203" s="75"/>
      <c r="DKQ203" s="75"/>
      <c r="DKR203" s="75"/>
      <c r="DKS203" s="75"/>
      <c r="DKT203" s="75"/>
      <c r="DKU203" s="75"/>
      <c r="DKV203" s="75"/>
      <c r="DKW203" s="75"/>
      <c r="DKX203" s="75"/>
      <c r="DKY203" s="75"/>
      <c r="DKZ203" s="75"/>
      <c r="DLA203" s="75"/>
      <c r="DLB203" s="75"/>
      <c r="DLC203" s="75"/>
      <c r="DLD203" s="75"/>
      <c r="DLE203" s="75"/>
      <c r="DLF203" s="75"/>
      <c r="DLG203" s="75"/>
      <c r="DLH203" s="75"/>
      <c r="DLI203" s="75"/>
      <c r="DLJ203" s="75"/>
      <c r="DLK203" s="75"/>
      <c r="DLL203" s="75"/>
      <c r="DLM203" s="75"/>
      <c r="DLN203" s="75"/>
      <c r="DLO203" s="75"/>
      <c r="DLP203" s="75"/>
      <c r="DLQ203" s="75"/>
      <c r="DLR203" s="75"/>
      <c r="DLS203" s="75"/>
      <c r="DLT203" s="75"/>
      <c r="DLU203" s="75"/>
      <c r="DLV203" s="75"/>
      <c r="DLW203" s="75"/>
      <c r="DLX203" s="75"/>
      <c r="DLY203" s="75"/>
      <c r="DLZ203" s="75"/>
      <c r="DMA203" s="75"/>
      <c r="DMB203" s="75"/>
      <c r="DMC203" s="75"/>
      <c r="DMD203" s="75"/>
      <c r="DME203" s="75"/>
      <c r="DMF203" s="75"/>
      <c r="DMG203" s="75"/>
      <c r="DMH203" s="75"/>
      <c r="DMI203" s="75"/>
      <c r="DMJ203" s="75"/>
      <c r="DMK203" s="75"/>
      <c r="DML203" s="75"/>
      <c r="DMM203" s="75"/>
      <c r="DMN203" s="75"/>
      <c r="DMO203" s="75"/>
      <c r="DMP203" s="75"/>
      <c r="DMQ203" s="75"/>
      <c r="DMR203" s="75"/>
      <c r="DMS203" s="75"/>
      <c r="DMT203" s="75"/>
      <c r="DMU203" s="75"/>
      <c r="DMV203" s="75"/>
      <c r="DMW203" s="75"/>
      <c r="DMX203" s="75"/>
      <c r="DMY203" s="75"/>
      <c r="DMZ203" s="75"/>
      <c r="DNA203" s="75"/>
      <c r="DNB203" s="75"/>
      <c r="DNC203" s="75"/>
      <c r="DND203" s="75"/>
      <c r="DNE203" s="75"/>
      <c r="DNF203" s="75"/>
      <c r="DNG203" s="75"/>
      <c r="DNH203" s="75"/>
      <c r="DNI203" s="75"/>
      <c r="DNJ203" s="75"/>
      <c r="DNK203" s="75"/>
      <c r="DNL203" s="75"/>
      <c r="DNM203" s="75"/>
      <c r="DNN203" s="75"/>
      <c r="DNO203" s="75"/>
      <c r="DNP203" s="75"/>
      <c r="DNQ203" s="75"/>
      <c r="DNR203" s="75"/>
      <c r="DNS203" s="75"/>
      <c r="DNT203" s="75"/>
      <c r="DNU203" s="75"/>
      <c r="DNV203" s="75"/>
      <c r="DNW203" s="75"/>
      <c r="DNX203" s="75"/>
      <c r="DNY203" s="75"/>
      <c r="DNZ203" s="75"/>
      <c r="DOA203" s="75"/>
      <c r="DOB203" s="75"/>
      <c r="DOC203" s="75"/>
      <c r="DOD203" s="75"/>
      <c r="DOE203" s="75"/>
      <c r="DOF203" s="75"/>
      <c r="DOG203" s="75"/>
      <c r="DOH203" s="75"/>
      <c r="DOI203" s="75"/>
      <c r="DOJ203" s="75"/>
      <c r="DOK203" s="75"/>
      <c r="DOL203" s="75"/>
      <c r="DOM203" s="75"/>
      <c r="DON203" s="75"/>
      <c r="DOO203" s="75"/>
      <c r="DOP203" s="75"/>
      <c r="DOQ203" s="75"/>
      <c r="DOR203" s="75"/>
      <c r="DOS203" s="75"/>
      <c r="DOT203" s="75"/>
      <c r="DOU203" s="75"/>
      <c r="DOV203" s="75"/>
      <c r="DOW203" s="75"/>
      <c r="DOX203" s="75"/>
      <c r="DOY203" s="75"/>
      <c r="DOZ203" s="75"/>
      <c r="DPA203" s="75"/>
      <c r="DPB203" s="75"/>
      <c r="DPC203" s="75"/>
      <c r="DPD203" s="75"/>
      <c r="DPE203" s="75"/>
      <c r="DPF203" s="75"/>
      <c r="DPG203" s="75"/>
      <c r="DPH203" s="75"/>
      <c r="DPI203" s="75"/>
      <c r="DPJ203" s="75"/>
      <c r="DPK203" s="75"/>
      <c r="DPL203" s="75"/>
      <c r="DPM203" s="75"/>
      <c r="DPN203" s="75"/>
      <c r="DPO203" s="75"/>
      <c r="DPP203" s="75"/>
      <c r="DPQ203" s="75"/>
      <c r="DPR203" s="75"/>
      <c r="DPS203" s="75"/>
      <c r="DPT203" s="75"/>
      <c r="DPU203" s="75"/>
      <c r="DPV203" s="75"/>
      <c r="DPW203" s="75"/>
      <c r="DPX203" s="75"/>
      <c r="DPY203" s="75"/>
      <c r="DPZ203" s="75"/>
      <c r="DQA203" s="75"/>
      <c r="DQB203" s="75"/>
      <c r="DQC203" s="75"/>
      <c r="DQD203" s="75"/>
      <c r="DQE203" s="75"/>
      <c r="DQF203" s="75"/>
      <c r="DQG203" s="75"/>
      <c r="DQH203" s="75"/>
      <c r="DQI203" s="75"/>
      <c r="DQJ203" s="75"/>
      <c r="DQK203" s="75"/>
      <c r="DQL203" s="75"/>
      <c r="DQM203" s="75"/>
      <c r="DQN203" s="75"/>
      <c r="DQO203" s="75"/>
      <c r="DQP203" s="75"/>
      <c r="DQQ203" s="75"/>
      <c r="DQR203" s="75"/>
      <c r="DQS203" s="75"/>
      <c r="DQT203" s="75"/>
      <c r="DQU203" s="75"/>
      <c r="DQV203" s="75"/>
      <c r="DQW203" s="75"/>
      <c r="DQX203" s="75"/>
      <c r="DQY203" s="75"/>
      <c r="DQZ203" s="75"/>
      <c r="DRA203" s="75"/>
      <c r="DRB203" s="75"/>
      <c r="DRC203" s="75"/>
      <c r="DRD203" s="75"/>
      <c r="DRE203" s="75"/>
      <c r="DRF203" s="75"/>
      <c r="DRG203" s="75"/>
      <c r="DRH203" s="75"/>
      <c r="DRI203" s="75"/>
      <c r="DRJ203" s="75"/>
      <c r="DRK203" s="75"/>
      <c r="DRL203" s="75"/>
      <c r="DRM203" s="75"/>
      <c r="DRN203" s="75"/>
      <c r="DRO203" s="75"/>
      <c r="DRP203" s="75"/>
      <c r="DRQ203" s="75"/>
      <c r="DRR203" s="75"/>
      <c r="DRS203" s="75"/>
      <c r="DRT203" s="75"/>
      <c r="DRU203" s="75"/>
      <c r="DRV203" s="75"/>
      <c r="DRW203" s="75"/>
      <c r="DRX203" s="75"/>
      <c r="DRY203" s="75"/>
      <c r="DRZ203" s="75"/>
      <c r="DSA203" s="75"/>
      <c r="DSB203" s="75"/>
      <c r="DSC203" s="75"/>
      <c r="DSD203" s="75"/>
      <c r="DSE203" s="75"/>
      <c r="DSF203" s="75"/>
      <c r="DSG203" s="75"/>
      <c r="DSH203" s="75"/>
      <c r="DSI203" s="75"/>
      <c r="DSJ203" s="75"/>
      <c r="DSK203" s="75"/>
      <c r="DSL203" s="75"/>
      <c r="DSM203" s="75"/>
      <c r="DSN203" s="75"/>
      <c r="DSO203" s="75"/>
      <c r="DSP203" s="75"/>
      <c r="DSQ203" s="75"/>
      <c r="DSR203" s="75"/>
      <c r="DSS203" s="75"/>
      <c r="DST203" s="75"/>
      <c r="DSU203" s="75"/>
      <c r="DSV203" s="75"/>
      <c r="DSW203" s="75"/>
      <c r="DSX203" s="75"/>
      <c r="DSY203" s="75"/>
      <c r="DSZ203" s="75"/>
      <c r="DTA203" s="75"/>
      <c r="DTB203" s="75"/>
      <c r="DTC203" s="75"/>
      <c r="DTD203" s="75"/>
      <c r="DTE203" s="75"/>
      <c r="DTF203" s="75"/>
      <c r="DTG203" s="75"/>
      <c r="DTH203" s="75"/>
      <c r="DTI203" s="75"/>
      <c r="DTJ203" s="75"/>
      <c r="DTK203" s="75"/>
      <c r="DTL203" s="75"/>
      <c r="DTM203" s="75"/>
      <c r="DTN203" s="75"/>
      <c r="DTO203" s="75"/>
      <c r="DTP203" s="75"/>
      <c r="DTQ203" s="75"/>
      <c r="DTR203" s="75"/>
      <c r="DTS203" s="75"/>
      <c r="DTT203" s="75"/>
      <c r="DTU203" s="75"/>
      <c r="DTV203" s="75"/>
      <c r="DTW203" s="75"/>
      <c r="DTX203" s="75"/>
      <c r="DTY203" s="75"/>
      <c r="DTZ203" s="75"/>
      <c r="DUA203" s="75"/>
      <c r="DUB203" s="75"/>
      <c r="DUC203" s="75"/>
      <c r="DUD203" s="75"/>
      <c r="DUE203" s="75"/>
      <c r="DUF203" s="75"/>
      <c r="DUG203" s="75"/>
      <c r="DUH203" s="75"/>
      <c r="DUI203" s="75"/>
      <c r="DUJ203" s="75"/>
      <c r="DUK203" s="75"/>
      <c r="DUL203" s="75"/>
      <c r="DUM203" s="75"/>
      <c r="DUN203" s="75"/>
      <c r="DUO203" s="75"/>
      <c r="DUP203" s="75"/>
      <c r="DUQ203" s="75"/>
      <c r="DUR203" s="75"/>
      <c r="DUS203" s="75"/>
      <c r="DUT203" s="75"/>
      <c r="DUU203" s="75"/>
      <c r="DUV203" s="75"/>
      <c r="DUW203" s="75"/>
      <c r="DUX203" s="75"/>
      <c r="DUY203" s="75"/>
      <c r="DUZ203" s="75"/>
      <c r="DVA203" s="75"/>
      <c r="DVB203" s="75"/>
      <c r="DVC203" s="75"/>
      <c r="DVD203" s="75"/>
      <c r="DVE203" s="75"/>
      <c r="DVF203" s="75"/>
      <c r="DVG203" s="75"/>
      <c r="DVH203" s="75"/>
      <c r="DVI203" s="75"/>
      <c r="DVJ203" s="75"/>
      <c r="DVK203" s="75"/>
      <c r="DVL203" s="75"/>
      <c r="DVM203" s="75"/>
      <c r="DVN203" s="75"/>
      <c r="DVO203" s="75"/>
      <c r="DVP203" s="75"/>
      <c r="DVQ203" s="75"/>
      <c r="DVR203" s="75"/>
      <c r="DVS203" s="75"/>
      <c r="DVT203" s="75"/>
      <c r="DVU203" s="75"/>
      <c r="DVV203" s="75"/>
      <c r="DVW203" s="75"/>
      <c r="DVX203" s="75"/>
      <c r="DVY203" s="75"/>
      <c r="DVZ203" s="75"/>
      <c r="DWA203" s="75"/>
      <c r="DWB203" s="75"/>
      <c r="DWC203" s="75"/>
      <c r="DWD203" s="75"/>
      <c r="DWE203" s="75"/>
      <c r="DWF203" s="75"/>
      <c r="DWG203" s="75"/>
      <c r="DWH203" s="75"/>
      <c r="DWI203" s="75"/>
      <c r="DWJ203" s="75"/>
      <c r="DWK203" s="75"/>
      <c r="DWL203" s="75"/>
      <c r="DWM203" s="75"/>
      <c r="DWN203" s="75"/>
      <c r="DWO203" s="75"/>
      <c r="DWP203" s="75"/>
      <c r="DWQ203" s="75"/>
      <c r="DWR203" s="75"/>
      <c r="DWS203" s="75"/>
      <c r="DWT203" s="75"/>
      <c r="DWU203" s="75"/>
      <c r="DWV203" s="75"/>
      <c r="DWW203" s="75"/>
      <c r="DWX203" s="75"/>
      <c r="DWY203" s="75"/>
      <c r="DWZ203" s="75"/>
      <c r="DXA203" s="75"/>
      <c r="DXB203" s="75"/>
      <c r="DXC203" s="75"/>
      <c r="DXD203" s="75"/>
      <c r="DXE203" s="75"/>
      <c r="DXF203" s="75"/>
      <c r="DXG203" s="75"/>
      <c r="DXH203" s="75"/>
      <c r="DXI203" s="75"/>
      <c r="DXJ203" s="75"/>
      <c r="DXK203" s="75"/>
      <c r="DXL203" s="75"/>
      <c r="DXM203" s="75"/>
      <c r="DXN203" s="75"/>
      <c r="DXO203" s="75"/>
      <c r="DXP203" s="75"/>
      <c r="DXQ203" s="75"/>
      <c r="DXR203" s="75"/>
      <c r="DXS203" s="75"/>
      <c r="DXT203" s="75"/>
      <c r="DXU203" s="75"/>
      <c r="DXV203" s="75"/>
      <c r="DXW203" s="75"/>
      <c r="DXX203" s="75"/>
      <c r="DXY203" s="75"/>
      <c r="DXZ203" s="75"/>
      <c r="DYA203" s="75"/>
      <c r="DYB203" s="75"/>
      <c r="DYC203" s="75"/>
      <c r="DYD203" s="75"/>
      <c r="DYE203" s="75"/>
      <c r="DYF203" s="75"/>
      <c r="DYG203" s="75"/>
      <c r="DYH203" s="75"/>
      <c r="DYI203" s="75"/>
      <c r="DYJ203" s="75"/>
      <c r="DYK203" s="75"/>
      <c r="DYL203" s="75"/>
      <c r="DYM203" s="75"/>
      <c r="DYN203" s="75"/>
      <c r="DYO203" s="75"/>
      <c r="DYP203" s="75"/>
      <c r="DYQ203" s="75"/>
      <c r="DYR203" s="75"/>
      <c r="DYS203" s="75"/>
      <c r="DYT203" s="75"/>
      <c r="DYU203" s="75"/>
      <c r="DYV203" s="75"/>
      <c r="DYW203" s="75"/>
      <c r="DYX203" s="75"/>
      <c r="DYY203" s="75"/>
      <c r="DYZ203" s="75"/>
      <c r="DZA203" s="75"/>
      <c r="DZB203" s="75"/>
      <c r="DZC203" s="75"/>
      <c r="DZD203" s="75"/>
      <c r="DZE203" s="75"/>
      <c r="DZF203" s="75"/>
      <c r="DZG203" s="75"/>
      <c r="DZH203" s="75"/>
      <c r="DZI203" s="75"/>
      <c r="DZJ203" s="75"/>
      <c r="DZK203" s="75"/>
      <c r="DZL203" s="75"/>
      <c r="DZM203" s="75"/>
      <c r="DZN203" s="75"/>
      <c r="DZO203" s="75"/>
      <c r="DZP203" s="75"/>
      <c r="DZQ203" s="75"/>
      <c r="DZR203" s="75"/>
      <c r="DZS203" s="75"/>
      <c r="DZT203" s="75"/>
      <c r="DZU203" s="75"/>
      <c r="DZV203" s="75"/>
      <c r="DZW203" s="75"/>
      <c r="DZX203" s="75"/>
      <c r="DZY203" s="75"/>
      <c r="DZZ203" s="75"/>
      <c r="EAA203" s="75"/>
      <c r="EAB203" s="75"/>
      <c r="EAC203" s="75"/>
      <c r="EAD203" s="75"/>
      <c r="EAE203" s="75"/>
      <c r="EAF203" s="75"/>
      <c r="EAG203" s="75"/>
      <c r="EAH203" s="75"/>
      <c r="EAI203" s="75"/>
      <c r="EAJ203" s="75"/>
      <c r="EAK203" s="75"/>
      <c r="EAL203" s="75"/>
      <c r="EAM203" s="75"/>
      <c r="EAN203" s="75"/>
      <c r="EAO203" s="75"/>
      <c r="EAP203" s="75"/>
      <c r="EAQ203" s="75"/>
      <c r="EAR203" s="75"/>
      <c r="EAS203" s="75"/>
      <c r="EAT203" s="75"/>
      <c r="EAU203" s="75"/>
      <c r="EAV203" s="75"/>
      <c r="EAW203" s="75"/>
      <c r="EAX203" s="75"/>
      <c r="EAY203" s="75"/>
      <c r="EAZ203" s="75"/>
      <c r="EBA203" s="75"/>
      <c r="EBB203" s="75"/>
      <c r="EBC203" s="75"/>
      <c r="EBD203" s="75"/>
      <c r="EBE203" s="75"/>
      <c r="EBF203" s="75"/>
      <c r="EBG203" s="75"/>
      <c r="EBH203" s="75"/>
      <c r="EBI203" s="75"/>
      <c r="EBJ203" s="75"/>
      <c r="EBK203" s="75"/>
      <c r="EBL203" s="75"/>
      <c r="EBM203" s="75"/>
      <c r="EBN203" s="75"/>
      <c r="EBO203" s="75"/>
      <c r="EBP203" s="75"/>
      <c r="EBQ203" s="75"/>
      <c r="EBR203" s="75"/>
      <c r="EBS203" s="75"/>
      <c r="EBT203" s="75"/>
      <c r="EBU203" s="75"/>
      <c r="EBV203" s="75"/>
      <c r="EBW203" s="75"/>
      <c r="EBX203" s="75"/>
      <c r="EBY203" s="75"/>
      <c r="EBZ203" s="75"/>
      <c r="ECA203" s="75"/>
      <c r="ECB203" s="75"/>
      <c r="ECC203" s="75"/>
      <c r="ECD203" s="75"/>
      <c r="ECE203" s="75"/>
      <c r="ECF203" s="75"/>
      <c r="ECG203" s="75"/>
      <c r="ECH203" s="75"/>
      <c r="ECI203" s="75"/>
      <c r="ECJ203" s="75"/>
      <c r="ECK203" s="75"/>
      <c r="ECL203" s="75"/>
      <c r="ECM203" s="75"/>
      <c r="ECN203" s="75"/>
      <c r="ECO203" s="75"/>
      <c r="ECP203" s="75"/>
      <c r="ECQ203" s="75"/>
      <c r="ECR203" s="75"/>
      <c r="ECS203" s="75"/>
      <c r="ECT203" s="75"/>
      <c r="ECU203" s="75"/>
      <c r="ECV203" s="75"/>
      <c r="ECW203" s="75"/>
      <c r="ECX203" s="75"/>
      <c r="ECY203" s="75"/>
      <c r="ECZ203" s="75"/>
      <c r="EDA203" s="75"/>
      <c r="EDB203" s="75"/>
      <c r="EDC203" s="75"/>
      <c r="EDD203" s="75"/>
      <c r="EDE203" s="75"/>
      <c r="EDF203" s="75"/>
      <c r="EDG203" s="75"/>
      <c r="EDH203" s="75"/>
      <c r="EDI203" s="75"/>
      <c r="EDJ203" s="75"/>
      <c r="EDK203" s="75"/>
      <c r="EDL203" s="75"/>
      <c r="EDM203" s="75"/>
      <c r="EDN203" s="75"/>
      <c r="EDO203" s="75"/>
      <c r="EDP203" s="75"/>
      <c r="EDQ203" s="75"/>
      <c r="EDR203" s="75"/>
      <c r="EDS203" s="75"/>
      <c r="EDT203" s="75"/>
      <c r="EDU203" s="75"/>
      <c r="EDV203" s="75"/>
      <c r="EDW203" s="75"/>
      <c r="EDX203" s="75"/>
      <c r="EDY203" s="75"/>
      <c r="EDZ203" s="75"/>
      <c r="EEA203" s="75"/>
      <c r="EEB203" s="75"/>
      <c r="EEC203" s="75"/>
      <c r="EED203" s="75"/>
      <c r="EEE203" s="75"/>
      <c r="EEF203" s="75"/>
      <c r="EEG203" s="75"/>
      <c r="EEH203" s="75"/>
      <c r="EEI203" s="75"/>
      <c r="EEJ203" s="75"/>
      <c r="EEK203" s="75"/>
      <c r="EEL203" s="75"/>
      <c r="EEM203" s="75"/>
      <c r="EEN203" s="75"/>
      <c r="EEO203" s="75"/>
      <c r="EEP203" s="75"/>
      <c r="EEQ203" s="75"/>
      <c r="EER203" s="75"/>
      <c r="EES203" s="75"/>
      <c r="EET203" s="75"/>
      <c r="EEU203" s="75"/>
      <c r="EEV203" s="75"/>
      <c r="EEW203" s="75"/>
      <c r="EEX203" s="75"/>
      <c r="EEY203" s="75"/>
      <c r="EEZ203" s="75"/>
      <c r="EFA203" s="75"/>
      <c r="EFB203" s="75"/>
      <c r="EFC203" s="75"/>
      <c r="EFD203" s="75"/>
      <c r="EFE203" s="75"/>
      <c r="EFF203" s="75"/>
      <c r="EFG203" s="75"/>
      <c r="EFH203" s="75"/>
      <c r="EFI203" s="75"/>
      <c r="EFJ203" s="75"/>
      <c r="EFK203" s="75"/>
      <c r="EFL203" s="75"/>
      <c r="EFM203" s="75"/>
      <c r="EFN203" s="75"/>
      <c r="EFO203" s="75"/>
      <c r="EFP203" s="75"/>
      <c r="EFQ203" s="75"/>
      <c r="EFR203" s="75"/>
      <c r="EFS203" s="75"/>
      <c r="EFT203" s="75"/>
      <c r="EFU203" s="75"/>
      <c r="EFV203" s="75"/>
      <c r="EFW203" s="75"/>
      <c r="EFX203" s="75"/>
      <c r="EFY203" s="75"/>
      <c r="EFZ203" s="75"/>
      <c r="EGA203" s="75"/>
      <c r="EGB203" s="75"/>
      <c r="EGC203" s="75"/>
      <c r="EGD203" s="75"/>
      <c r="EGE203" s="75"/>
      <c r="EGF203" s="75"/>
      <c r="EGG203" s="75"/>
      <c r="EGH203" s="75"/>
      <c r="EGI203" s="75"/>
      <c r="EGJ203" s="75"/>
      <c r="EGK203" s="75"/>
      <c r="EGL203" s="75"/>
      <c r="EGM203" s="75"/>
      <c r="EGN203" s="75"/>
      <c r="EGO203" s="75"/>
      <c r="EGP203" s="75"/>
      <c r="EGQ203" s="75"/>
      <c r="EGR203" s="75"/>
      <c r="EGS203" s="75"/>
      <c r="EGT203" s="75"/>
      <c r="EGU203" s="75"/>
      <c r="EGV203" s="75"/>
      <c r="EGW203" s="75"/>
      <c r="EGX203" s="75"/>
      <c r="EGY203" s="75"/>
      <c r="EGZ203" s="75"/>
      <c r="EHA203" s="75"/>
      <c r="EHB203" s="75"/>
      <c r="EHC203" s="75"/>
      <c r="EHD203" s="75"/>
      <c r="EHE203" s="75"/>
      <c r="EHF203" s="75"/>
      <c r="EHG203" s="75"/>
      <c r="EHH203" s="75"/>
      <c r="EHI203" s="75"/>
      <c r="EHJ203" s="75"/>
      <c r="EHK203" s="75"/>
      <c r="EHL203" s="75"/>
      <c r="EHM203" s="75"/>
      <c r="EHN203" s="75"/>
      <c r="EHO203" s="75"/>
      <c r="EHP203" s="75"/>
      <c r="EHQ203" s="75"/>
      <c r="EHR203" s="75"/>
      <c r="EHS203" s="75"/>
      <c r="EHT203" s="75"/>
      <c r="EHU203" s="75"/>
      <c r="EHV203" s="75"/>
      <c r="EHW203" s="75"/>
      <c r="EHX203" s="75"/>
      <c r="EHY203" s="75"/>
      <c r="EHZ203" s="75"/>
      <c r="EIA203" s="75"/>
      <c r="EIB203" s="75"/>
      <c r="EIC203" s="75"/>
      <c r="EID203" s="75"/>
      <c r="EIE203" s="75"/>
      <c r="EIF203" s="75"/>
      <c r="EIG203" s="75"/>
      <c r="EIH203" s="75"/>
      <c r="EII203" s="75"/>
      <c r="EIJ203" s="75"/>
      <c r="EIK203" s="75"/>
      <c r="EIL203" s="75"/>
      <c r="EIM203" s="75"/>
      <c r="EIN203" s="75"/>
      <c r="EIO203" s="75"/>
      <c r="EIP203" s="75"/>
      <c r="EIQ203" s="75"/>
    </row>
    <row r="204" spans="1:3631" s="75" customFormat="1" ht="18.75" thickBot="1" x14ac:dyDescent="0.3">
      <c r="A204" s="338" t="s">
        <v>607</v>
      </c>
      <c r="B204" s="344"/>
      <c r="C204" s="344"/>
      <c r="D204" s="343">
        <f>SUM(D193:D203)</f>
        <v>11433</v>
      </c>
      <c r="E204" s="324"/>
      <c r="F204" s="324"/>
      <c r="G204" s="324"/>
      <c r="H204" s="324"/>
      <c r="I204" s="324"/>
      <c r="J204" s="324"/>
      <c r="K204" s="324"/>
      <c r="L204" s="324"/>
      <c r="M204" s="324"/>
      <c r="N204" s="324"/>
      <c r="O204" s="324"/>
      <c r="Q204" s="76"/>
    </row>
    <row r="205" spans="1:3631" s="28" customFormat="1" x14ac:dyDescent="0.25">
      <c r="A205" s="136" t="s">
        <v>148</v>
      </c>
      <c r="B205" s="325"/>
      <c r="C205" s="325"/>
      <c r="D205" s="325"/>
      <c r="E205" s="137"/>
      <c r="F205" s="137"/>
      <c r="G205" s="138"/>
      <c r="H205" s="137"/>
      <c r="I205" s="137"/>
      <c r="J205" s="137"/>
      <c r="K205" s="139"/>
      <c r="L205" s="137"/>
      <c r="M205" s="137"/>
      <c r="N205" s="137"/>
      <c r="O205" s="48"/>
    </row>
    <row r="206" spans="1:3631" customFormat="1" x14ac:dyDescent="0.25">
      <c r="A206" s="35" t="s">
        <v>608</v>
      </c>
      <c r="B206" s="247"/>
      <c r="C206" s="247"/>
      <c r="D206" s="247">
        <v>12518</v>
      </c>
      <c r="E206" s="107"/>
      <c r="F206" s="107"/>
      <c r="G206" s="108"/>
      <c r="H206" s="107"/>
      <c r="I206" s="107"/>
      <c r="J206" s="86">
        <v>13879.31</v>
      </c>
      <c r="K206" s="48"/>
      <c r="L206" s="107"/>
      <c r="M206" s="107"/>
      <c r="N206" s="86"/>
      <c r="O206" s="48"/>
    </row>
    <row r="207" spans="1:3631" customFormat="1" x14ac:dyDescent="0.25">
      <c r="A207" s="29" t="s">
        <v>128</v>
      </c>
      <c r="B207" s="354">
        <f>'2024-2025 Budget '!R52</f>
        <v>2124</v>
      </c>
      <c r="C207" s="354"/>
      <c r="D207" s="248"/>
      <c r="E207" s="56">
        <v>2254.5</v>
      </c>
      <c r="F207" s="56"/>
      <c r="G207" s="140"/>
      <c r="H207" s="56">
        <v>2078.85</v>
      </c>
      <c r="I207" s="56"/>
      <c r="J207" s="141"/>
      <c r="K207" s="58"/>
      <c r="L207" s="56">
        <v>2149.5</v>
      </c>
      <c r="M207" s="56"/>
      <c r="N207" s="141"/>
      <c r="O207" s="48"/>
    </row>
    <row r="208" spans="1:3631" customFormat="1" x14ac:dyDescent="0.25">
      <c r="A208" s="100" t="s">
        <v>149</v>
      </c>
      <c r="B208" s="354">
        <f>'2024-2025 Budget '!R53</f>
        <v>4000</v>
      </c>
      <c r="C208" s="354"/>
      <c r="D208" s="248"/>
      <c r="E208" s="57">
        <v>4000</v>
      </c>
      <c r="F208" s="142"/>
      <c r="G208" s="143"/>
      <c r="H208" s="57">
        <v>4550</v>
      </c>
      <c r="I208" s="57"/>
      <c r="J208" s="142"/>
      <c r="K208" s="57"/>
      <c r="L208" s="57">
        <v>4000</v>
      </c>
      <c r="M208" s="142"/>
      <c r="N208" s="142"/>
      <c r="O208" s="48"/>
    </row>
    <row r="209" spans="1:3631" customFormat="1" x14ac:dyDescent="0.25">
      <c r="A209" s="45" t="s">
        <v>13</v>
      </c>
      <c r="B209" s="354">
        <f>'2024-2025 Budget '!R54</f>
        <v>2</v>
      </c>
      <c r="C209" s="354"/>
      <c r="D209" s="248"/>
      <c r="E209" s="46">
        <v>2</v>
      </c>
      <c r="F209" s="46"/>
      <c r="G209" s="47"/>
      <c r="H209" s="46">
        <v>2.21</v>
      </c>
      <c r="I209" s="46"/>
      <c r="J209" s="46"/>
      <c r="K209" s="48"/>
      <c r="L209" s="46">
        <v>2</v>
      </c>
      <c r="M209" s="46"/>
      <c r="N209" s="46"/>
      <c r="O209" s="48"/>
    </row>
    <row r="210" spans="1:3631" customFormat="1" x14ac:dyDescent="0.25">
      <c r="A210" s="29" t="s">
        <v>150</v>
      </c>
      <c r="B210" s="354"/>
      <c r="C210" s="354">
        <f>'2024-2025 Budget '!R244</f>
        <v>5000</v>
      </c>
      <c r="D210" s="248"/>
      <c r="E210" s="49"/>
      <c r="F210" s="49">
        <v>8000</v>
      </c>
      <c r="G210" s="50"/>
      <c r="H210" s="49"/>
      <c r="I210" s="49">
        <v>8300</v>
      </c>
      <c r="J210" s="49"/>
      <c r="K210" s="48"/>
      <c r="L210" s="49"/>
      <c r="M210" s="49">
        <v>5000</v>
      </c>
      <c r="N210" s="49"/>
      <c r="O210" s="48"/>
    </row>
    <row r="211" spans="1:3631" customFormat="1" x14ac:dyDescent="0.25">
      <c r="A211" s="29" t="s">
        <v>151</v>
      </c>
      <c r="B211" s="354"/>
      <c r="C211" s="354"/>
      <c r="D211" s="248"/>
      <c r="E211" s="49"/>
      <c r="F211" s="49"/>
      <c r="G211" s="50"/>
      <c r="H211" s="49"/>
      <c r="I211" s="49"/>
      <c r="J211" s="49"/>
      <c r="K211" s="48"/>
      <c r="L211" s="49"/>
      <c r="M211" s="49"/>
      <c r="N211" s="49"/>
      <c r="O211" s="48"/>
      <c r="Q211" s="144"/>
    </row>
    <row r="212" spans="1:3631" customFormat="1" x14ac:dyDescent="0.25">
      <c r="A212" s="29" t="s">
        <v>152</v>
      </c>
      <c r="B212" s="354">
        <f>'2024-2025 Budget '!R55</f>
        <v>0</v>
      </c>
      <c r="C212" s="354"/>
      <c r="D212" s="248"/>
      <c r="E212" s="49"/>
      <c r="F212" s="49"/>
      <c r="G212" s="50"/>
      <c r="H212" s="49">
        <v>1000</v>
      </c>
      <c r="I212" s="49"/>
      <c r="J212" s="49"/>
      <c r="K212" s="48"/>
      <c r="L212" s="49"/>
      <c r="M212" s="49"/>
      <c r="N212" s="49"/>
      <c r="O212" s="48"/>
    </row>
    <row r="213" spans="1:3631" customFormat="1" x14ac:dyDescent="0.25">
      <c r="A213" s="29" t="s">
        <v>153</v>
      </c>
      <c r="B213" s="354"/>
      <c r="C213" s="354">
        <f>'2024-2025 Budget '!R243</f>
        <v>0</v>
      </c>
      <c r="D213" s="248"/>
      <c r="E213" s="49"/>
      <c r="F213" s="49">
        <v>0</v>
      </c>
      <c r="G213" s="50"/>
      <c r="H213" s="49"/>
      <c r="I213" s="49">
        <v>1098.79</v>
      </c>
      <c r="J213" s="49"/>
      <c r="K213" s="48"/>
      <c r="L213" s="49"/>
      <c r="M213" s="49"/>
      <c r="N213" s="49"/>
      <c r="O213" s="48"/>
    </row>
    <row r="214" spans="1:3631" customFormat="1" ht="18.75" thickBot="1" x14ac:dyDescent="0.3">
      <c r="A214" s="62"/>
      <c r="B214" s="248"/>
      <c r="C214" s="248"/>
      <c r="D214" s="248"/>
      <c r="E214" s="55"/>
      <c r="F214" s="55"/>
      <c r="G214" s="70"/>
      <c r="H214" s="55"/>
      <c r="I214" s="55"/>
      <c r="J214" s="55"/>
      <c r="K214" s="48"/>
      <c r="L214" s="55"/>
      <c r="M214" s="55"/>
      <c r="N214" s="55"/>
      <c r="O214" s="48"/>
      <c r="Q214" s="144"/>
    </row>
    <row r="215" spans="1:3631" s="94" customFormat="1" ht="19.5" thickTop="1" thickBot="1" x14ac:dyDescent="0.3">
      <c r="A215" s="320" t="s">
        <v>154</v>
      </c>
      <c r="B215" s="318">
        <f>SUM(B207:B214)</f>
        <v>6126</v>
      </c>
      <c r="C215" s="318">
        <f>SUM(C207:C214)</f>
        <v>5000</v>
      </c>
      <c r="D215" s="318">
        <f>B215-C215</f>
        <v>1126</v>
      </c>
      <c r="E215" s="93">
        <f>SUM(E207:E214)</f>
        <v>6256.5</v>
      </c>
      <c r="F215" s="93">
        <f>SUM(F207:F214)</f>
        <v>8000</v>
      </c>
      <c r="G215" s="93">
        <f t="shared" ref="G215" si="20">SUM(G209:G214)</f>
        <v>0</v>
      </c>
      <c r="H215" s="93">
        <f>SUM(H207:H214)</f>
        <v>7631.06</v>
      </c>
      <c r="I215" s="93">
        <f>SUM(I207:I214)</f>
        <v>9398.7900000000009</v>
      </c>
      <c r="J215" s="93">
        <f>J206+H215-I215</f>
        <v>12111.579999999998</v>
      </c>
      <c r="K215" s="93">
        <v>0</v>
      </c>
      <c r="L215" s="93">
        <f>SUM(L207:L214)</f>
        <v>6151.5</v>
      </c>
      <c r="M215" s="93">
        <f>SUM(M207:M214)</f>
        <v>5000</v>
      </c>
      <c r="N215" s="93">
        <f>J215+L215-M215</f>
        <v>13263.079999999998</v>
      </c>
      <c r="O215" s="74">
        <f>L215-M215</f>
        <v>1151.5</v>
      </c>
      <c r="P215" s="75"/>
      <c r="Q215" s="76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  <c r="CG215" s="75"/>
      <c r="CH215" s="75"/>
      <c r="CI215" s="75"/>
      <c r="CJ215" s="75"/>
      <c r="CK215" s="75"/>
      <c r="CL215" s="75"/>
      <c r="CM215" s="75"/>
      <c r="CN215" s="75"/>
      <c r="CO215" s="75"/>
      <c r="CP215" s="75"/>
      <c r="CQ215" s="75"/>
      <c r="CR215" s="75"/>
      <c r="CS215" s="75"/>
      <c r="CT215" s="75"/>
      <c r="CU215" s="75"/>
      <c r="CV215" s="75"/>
      <c r="CW215" s="75"/>
      <c r="CX215" s="75"/>
      <c r="CY215" s="75"/>
      <c r="CZ215" s="75"/>
      <c r="DA215" s="75"/>
      <c r="DB215" s="75"/>
      <c r="DC215" s="75"/>
      <c r="DD215" s="75"/>
      <c r="DE215" s="75"/>
      <c r="DF215" s="75"/>
      <c r="DG215" s="75"/>
      <c r="DH215" s="75"/>
      <c r="DI215" s="75"/>
      <c r="DJ215" s="75"/>
      <c r="DK215" s="75"/>
      <c r="DL215" s="75"/>
      <c r="DM215" s="75"/>
      <c r="DN215" s="75"/>
      <c r="DO215" s="75"/>
      <c r="DP215" s="75"/>
      <c r="DQ215" s="75"/>
      <c r="DR215" s="75"/>
      <c r="DS215" s="75"/>
      <c r="DT215" s="75"/>
      <c r="DU215" s="75"/>
      <c r="DV215" s="75"/>
      <c r="DW215" s="75"/>
      <c r="DX215" s="75"/>
      <c r="DY215" s="75"/>
      <c r="DZ215" s="75"/>
      <c r="EA215" s="75"/>
      <c r="EB215" s="75"/>
      <c r="EC215" s="75"/>
      <c r="ED215" s="75"/>
      <c r="EE215" s="75"/>
      <c r="EF215" s="75"/>
      <c r="EG215" s="75"/>
      <c r="EH215" s="75"/>
      <c r="EI215" s="75"/>
      <c r="EJ215" s="75"/>
      <c r="EK215" s="75"/>
      <c r="EL215" s="75"/>
      <c r="EM215" s="75"/>
      <c r="EN215" s="75"/>
      <c r="EO215" s="75"/>
      <c r="EP215" s="75"/>
      <c r="EQ215" s="75"/>
      <c r="ER215" s="75"/>
      <c r="ES215" s="75"/>
      <c r="ET215" s="75"/>
      <c r="EU215" s="75"/>
      <c r="EV215" s="75"/>
      <c r="EW215" s="75"/>
      <c r="EX215" s="75"/>
      <c r="EY215" s="75"/>
      <c r="EZ215" s="75"/>
      <c r="FA215" s="75"/>
      <c r="FB215" s="75"/>
      <c r="FC215" s="75"/>
      <c r="FD215" s="75"/>
      <c r="FE215" s="75"/>
      <c r="FF215" s="75"/>
      <c r="FG215" s="75"/>
      <c r="FH215" s="75"/>
      <c r="FI215" s="75"/>
      <c r="FJ215" s="75"/>
      <c r="FK215" s="75"/>
      <c r="FL215" s="75"/>
      <c r="FM215" s="75"/>
      <c r="FN215" s="75"/>
      <c r="FO215" s="75"/>
      <c r="FP215" s="75"/>
      <c r="FQ215" s="75"/>
      <c r="FR215" s="75"/>
      <c r="FS215" s="75"/>
      <c r="FT215" s="75"/>
      <c r="FU215" s="75"/>
      <c r="FV215" s="75"/>
      <c r="FW215" s="75"/>
      <c r="FX215" s="75"/>
      <c r="FY215" s="75"/>
      <c r="FZ215" s="75"/>
      <c r="GA215" s="75"/>
      <c r="GB215" s="75"/>
      <c r="GC215" s="75"/>
      <c r="GD215" s="75"/>
      <c r="GE215" s="75"/>
      <c r="GF215" s="75"/>
      <c r="GG215" s="75"/>
      <c r="GH215" s="75"/>
      <c r="GI215" s="75"/>
      <c r="GJ215" s="75"/>
      <c r="GK215" s="75"/>
      <c r="GL215" s="75"/>
      <c r="GM215" s="75"/>
      <c r="GN215" s="75"/>
      <c r="GO215" s="75"/>
      <c r="GP215" s="75"/>
      <c r="GQ215" s="75"/>
      <c r="GR215" s="75"/>
      <c r="GS215" s="75"/>
      <c r="GT215" s="75"/>
      <c r="GU215" s="75"/>
      <c r="GV215" s="75"/>
      <c r="GW215" s="75"/>
      <c r="GX215" s="75"/>
      <c r="GY215" s="75"/>
      <c r="GZ215" s="75"/>
      <c r="HA215" s="75"/>
      <c r="HB215" s="75"/>
      <c r="HC215" s="75"/>
      <c r="HD215" s="75"/>
      <c r="HE215" s="75"/>
      <c r="HF215" s="75"/>
      <c r="HG215" s="75"/>
      <c r="HH215" s="75"/>
      <c r="HI215" s="75"/>
      <c r="HJ215" s="75"/>
      <c r="HK215" s="75"/>
      <c r="HL215" s="75"/>
      <c r="HM215" s="75"/>
      <c r="HN215" s="75"/>
      <c r="HO215" s="75"/>
      <c r="HP215" s="75"/>
      <c r="HQ215" s="75"/>
      <c r="HR215" s="75"/>
      <c r="HS215" s="75"/>
      <c r="HT215" s="75"/>
      <c r="HU215" s="75"/>
      <c r="HV215" s="75"/>
      <c r="HW215" s="75"/>
      <c r="HX215" s="75"/>
      <c r="HY215" s="75"/>
      <c r="HZ215" s="75"/>
      <c r="IA215" s="75"/>
      <c r="IB215" s="75"/>
      <c r="IC215" s="75"/>
      <c r="ID215" s="75"/>
      <c r="IE215" s="75"/>
      <c r="IF215" s="75"/>
      <c r="IG215" s="75"/>
      <c r="IH215" s="75"/>
      <c r="II215" s="75"/>
      <c r="IJ215" s="75"/>
      <c r="IK215" s="75"/>
      <c r="IL215" s="75"/>
      <c r="IM215" s="75"/>
      <c r="IN215" s="75"/>
      <c r="IO215" s="75"/>
      <c r="IP215" s="75"/>
      <c r="IQ215" s="75"/>
      <c r="IR215" s="75"/>
      <c r="IS215" s="75"/>
      <c r="IT215" s="75"/>
      <c r="IU215" s="75"/>
      <c r="IV215" s="75"/>
      <c r="IW215" s="75"/>
      <c r="IX215" s="75"/>
      <c r="IY215" s="75"/>
      <c r="IZ215" s="75"/>
      <c r="JA215" s="75"/>
      <c r="JB215" s="75"/>
      <c r="JC215" s="75"/>
      <c r="JD215" s="75"/>
      <c r="JE215" s="75"/>
      <c r="JF215" s="75"/>
      <c r="JG215" s="75"/>
      <c r="JH215" s="75"/>
      <c r="JI215" s="75"/>
      <c r="JJ215" s="75"/>
      <c r="JK215" s="75"/>
      <c r="JL215" s="75"/>
      <c r="JM215" s="75"/>
      <c r="JN215" s="75"/>
      <c r="JO215" s="75"/>
      <c r="JP215" s="75"/>
      <c r="JQ215" s="75"/>
      <c r="JR215" s="75"/>
      <c r="JS215" s="75"/>
      <c r="JT215" s="75"/>
      <c r="JU215" s="75"/>
      <c r="JV215" s="75"/>
      <c r="JW215" s="75"/>
      <c r="JX215" s="75"/>
      <c r="JY215" s="75"/>
      <c r="JZ215" s="75"/>
      <c r="KA215" s="75"/>
      <c r="KB215" s="75"/>
      <c r="KC215" s="75"/>
      <c r="KD215" s="75"/>
      <c r="KE215" s="75"/>
      <c r="KF215" s="75"/>
      <c r="KG215" s="75"/>
      <c r="KH215" s="75"/>
      <c r="KI215" s="75"/>
      <c r="KJ215" s="75"/>
      <c r="KK215" s="75"/>
      <c r="KL215" s="75"/>
      <c r="KM215" s="75"/>
      <c r="KN215" s="75"/>
      <c r="KO215" s="75"/>
      <c r="KP215" s="75"/>
      <c r="KQ215" s="75"/>
      <c r="KR215" s="75"/>
      <c r="KS215" s="75"/>
      <c r="KT215" s="75"/>
      <c r="KU215" s="75"/>
      <c r="KV215" s="75"/>
      <c r="KW215" s="75"/>
      <c r="KX215" s="75"/>
      <c r="KY215" s="75"/>
      <c r="KZ215" s="75"/>
      <c r="LA215" s="75"/>
      <c r="LB215" s="75"/>
      <c r="LC215" s="75"/>
      <c r="LD215" s="75"/>
      <c r="LE215" s="75"/>
      <c r="LF215" s="75"/>
      <c r="LG215" s="75"/>
      <c r="LH215" s="75"/>
      <c r="LI215" s="75"/>
      <c r="LJ215" s="75"/>
      <c r="LK215" s="75"/>
      <c r="LL215" s="75"/>
      <c r="LM215" s="75"/>
      <c r="LN215" s="75"/>
      <c r="LO215" s="75"/>
      <c r="LP215" s="75"/>
      <c r="LQ215" s="75"/>
      <c r="LR215" s="75"/>
      <c r="LS215" s="75"/>
      <c r="LT215" s="75"/>
      <c r="LU215" s="75"/>
      <c r="LV215" s="75"/>
      <c r="LW215" s="75"/>
      <c r="LX215" s="75"/>
      <c r="LY215" s="75"/>
      <c r="LZ215" s="75"/>
      <c r="MA215" s="75"/>
      <c r="MB215" s="75"/>
      <c r="MC215" s="75"/>
      <c r="MD215" s="75"/>
      <c r="ME215" s="75"/>
      <c r="MF215" s="75"/>
      <c r="MG215" s="75"/>
      <c r="MH215" s="75"/>
      <c r="MI215" s="75"/>
      <c r="MJ215" s="75"/>
      <c r="MK215" s="75"/>
      <c r="ML215" s="75"/>
      <c r="MM215" s="75"/>
      <c r="MN215" s="75"/>
      <c r="MO215" s="75"/>
      <c r="MP215" s="75"/>
      <c r="MQ215" s="75"/>
      <c r="MR215" s="75"/>
      <c r="MS215" s="75"/>
      <c r="MT215" s="75"/>
      <c r="MU215" s="75"/>
      <c r="MV215" s="75"/>
      <c r="MW215" s="75"/>
      <c r="MX215" s="75"/>
      <c r="MY215" s="75"/>
      <c r="MZ215" s="75"/>
      <c r="NA215" s="75"/>
      <c r="NB215" s="75"/>
      <c r="NC215" s="75"/>
      <c r="ND215" s="75"/>
      <c r="NE215" s="75"/>
      <c r="NF215" s="75"/>
      <c r="NG215" s="75"/>
      <c r="NH215" s="75"/>
      <c r="NI215" s="75"/>
      <c r="NJ215" s="75"/>
      <c r="NK215" s="75"/>
      <c r="NL215" s="75"/>
      <c r="NM215" s="75"/>
      <c r="NN215" s="75"/>
      <c r="NO215" s="75"/>
      <c r="NP215" s="75"/>
      <c r="NQ215" s="75"/>
      <c r="NR215" s="75"/>
      <c r="NS215" s="75"/>
      <c r="NT215" s="75"/>
      <c r="NU215" s="75"/>
      <c r="NV215" s="75"/>
      <c r="NW215" s="75"/>
      <c r="NX215" s="75"/>
      <c r="NY215" s="75"/>
      <c r="NZ215" s="75"/>
      <c r="OA215" s="75"/>
      <c r="OB215" s="75"/>
      <c r="OC215" s="75"/>
      <c r="OD215" s="75"/>
      <c r="OE215" s="75"/>
      <c r="OF215" s="75"/>
      <c r="OG215" s="75"/>
      <c r="OH215" s="75"/>
      <c r="OI215" s="75"/>
      <c r="OJ215" s="75"/>
      <c r="OK215" s="75"/>
      <c r="OL215" s="75"/>
      <c r="OM215" s="75"/>
      <c r="ON215" s="75"/>
      <c r="OO215" s="75"/>
      <c r="OP215" s="75"/>
      <c r="OQ215" s="75"/>
      <c r="OR215" s="75"/>
      <c r="OS215" s="75"/>
      <c r="OT215" s="75"/>
      <c r="OU215" s="75"/>
      <c r="OV215" s="75"/>
      <c r="OW215" s="75"/>
      <c r="OX215" s="75"/>
      <c r="OY215" s="75"/>
      <c r="OZ215" s="75"/>
      <c r="PA215" s="75"/>
      <c r="PB215" s="75"/>
      <c r="PC215" s="75"/>
      <c r="PD215" s="75"/>
      <c r="PE215" s="75"/>
      <c r="PF215" s="75"/>
      <c r="PG215" s="75"/>
      <c r="PH215" s="75"/>
      <c r="PI215" s="75"/>
      <c r="PJ215" s="75"/>
      <c r="PK215" s="75"/>
      <c r="PL215" s="75"/>
      <c r="PM215" s="75"/>
      <c r="PN215" s="75"/>
      <c r="PO215" s="75"/>
      <c r="PP215" s="75"/>
      <c r="PQ215" s="75"/>
      <c r="PR215" s="75"/>
      <c r="PS215" s="75"/>
      <c r="PT215" s="75"/>
      <c r="PU215" s="75"/>
      <c r="PV215" s="75"/>
      <c r="PW215" s="75"/>
      <c r="PX215" s="75"/>
      <c r="PY215" s="75"/>
      <c r="PZ215" s="75"/>
      <c r="QA215" s="75"/>
      <c r="QB215" s="75"/>
      <c r="QC215" s="75"/>
      <c r="QD215" s="75"/>
      <c r="QE215" s="75"/>
      <c r="QF215" s="75"/>
      <c r="QG215" s="75"/>
      <c r="QH215" s="75"/>
      <c r="QI215" s="75"/>
      <c r="QJ215" s="75"/>
      <c r="QK215" s="75"/>
      <c r="QL215" s="75"/>
      <c r="QM215" s="75"/>
      <c r="QN215" s="75"/>
      <c r="QO215" s="75"/>
      <c r="QP215" s="75"/>
      <c r="QQ215" s="75"/>
      <c r="QR215" s="75"/>
      <c r="QS215" s="75"/>
      <c r="QT215" s="75"/>
      <c r="QU215" s="75"/>
      <c r="QV215" s="75"/>
      <c r="QW215" s="75"/>
      <c r="QX215" s="75"/>
      <c r="QY215" s="75"/>
      <c r="QZ215" s="75"/>
      <c r="RA215" s="75"/>
      <c r="RB215" s="75"/>
      <c r="RC215" s="75"/>
      <c r="RD215" s="75"/>
      <c r="RE215" s="75"/>
      <c r="RF215" s="75"/>
      <c r="RG215" s="75"/>
      <c r="RH215" s="75"/>
      <c r="RI215" s="75"/>
      <c r="RJ215" s="75"/>
      <c r="RK215" s="75"/>
      <c r="RL215" s="75"/>
      <c r="RM215" s="75"/>
      <c r="RN215" s="75"/>
      <c r="RO215" s="75"/>
      <c r="RP215" s="75"/>
      <c r="RQ215" s="75"/>
      <c r="RR215" s="75"/>
      <c r="RS215" s="75"/>
      <c r="RT215" s="75"/>
      <c r="RU215" s="75"/>
      <c r="RV215" s="75"/>
      <c r="RW215" s="75"/>
      <c r="RX215" s="75"/>
      <c r="RY215" s="75"/>
      <c r="RZ215" s="75"/>
      <c r="SA215" s="75"/>
      <c r="SB215" s="75"/>
      <c r="SC215" s="75"/>
      <c r="SD215" s="75"/>
      <c r="SE215" s="75"/>
      <c r="SF215" s="75"/>
      <c r="SG215" s="75"/>
      <c r="SH215" s="75"/>
      <c r="SI215" s="75"/>
      <c r="SJ215" s="75"/>
      <c r="SK215" s="75"/>
      <c r="SL215" s="75"/>
      <c r="SM215" s="75"/>
      <c r="SN215" s="75"/>
      <c r="SO215" s="75"/>
      <c r="SP215" s="75"/>
      <c r="SQ215" s="75"/>
      <c r="SR215" s="75"/>
      <c r="SS215" s="75"/>
      <c r="ST215" s="75"/>
      <c r="SU215" s="75"/>
      <c r="SV215" s="75"/>
      <c r="SW215" s="75"/>
      <c r="SX215" s="75"/>
      <c r="SY215" s="75"/>
      <c r="SZ215" s="75"/>
      <c r="TA215" s="75"/>
      <c r="TB215" s="75"/>
      <c r="TC215" s="75"/>
      <c r="TD215" s="75"/>
      <c r="TE215" s="75"/>
      <c r="TF215" s="75"/>
      <c r="TG215" s="75"/>
      <c r="TH215" s="75"/>
      <c r="TI215" s="75"/>
      <c r="TJ215" s="75"/>
      <c r="TK215" s="75"/>
      <c r="TL215" s="75"/>
      <c r="TM215" s="75"/>
      <c r="TN215" s="75"/>
      <c r="TO215" s="75"/>
      <c r="TP215" s="75"/>
      <c r="TQ215" s="75"/>
      <c r="TR215" s="75"/>
      <c r="TS215" s="75"/>
      <c r="TT215" s="75"/>
      <c r="TU215" s="75"/>
      <c r="TV215" s="75"/>
      <c r="TW215" s="75"/>
      <c r="TX215" s="75"/>
      <c r="TY215" s="75"/>
      <c r="TZ215" s="75"/>
      <c r="UA215" s="75"/>
      <c r="UB215" s="75"/>
      <c r="UC215" s="75"/>
      <c r="UD215" s="75"/>
      <c r="UE215" s="75"/>
      <c r="UF215" s="75"/>
      <c r="UG215" s="75"/>
      <c r="UH215" s="75"/>
      <c r="UI215" s="75"/>
      <c r="UJ215" s="75"/>
      <c r="UK215" s="75"/>
      <c r="UL215" s="75"/>
      <c r="UM215" s="75"/>
      <c r="UN215" s="75"/>
      <c r="UO215" s="75"/>
      <c r="UP215" s="75"/>
      <c r="UQ215" s="75"/>
      <c r="UR215" s="75"/>
      <c r="US215" s="75"/>
      <c r="UT215" s="75"/>
      <c r="UU215" s="75"/>
      <c r="UV215" s="75"/>
      <c r="UW215" s="75"/>
      <c r="UX215" s="75"/>
      <c r="UY215" s="75"/>
      <c r="UZ215" s="75"/>
      <c r="VA215" s="75"/>
      <c r="VB215" s="75"/>
      <c r="VC215" s="75"/>
      <c r="VD215" s="75"/>
      <c r="VE215" s="75"/>
      <c r="VF215" s="75"/>
      <c r="VG215" s="75"/>
      <c r="VH215" s="75"/>
      <c r="VI215" s="75"/>
      <c r="VJ215" s="75"/>
      <c r="VK215" s="75"/>
      <c r="VL215" s="75"/>
      <c r="VM215" s="75"/>
      <c r="VN215" s="75"/>
      <c r="VO215" s="75"/>
      <c r="VP215" s="75"/>
      <c r="VQ215" s="75"/>
      <c r="VR215" s="75"/>
      <c r="VS215" s="75"/>
      <c r="VT215" s="75"/>
      <c r="VU215" s="75"/>
      <c r="VV215" s="75"/>
      <c r="VW215" s="75"/>
      <c r="VX215" s="75"/>
      <c r="VY215" s="75"/>
      <c r="VZ215" s="75"/>
      <c r="WA215" s="75"/>
      <c r="WB215" s="75"/>
      <c r="WC215" s="75"/>
      <c r="WD215" s="75"/>
      <c r="WE215" s="75"/>
      <c r="WF215" s="75"/>
      <c r="WG215" s="75"/>
      <c r="WH215" s="75"/>
      <c r="WI215" s="75"/>
      <c r="WJ215" s="75"/>
      <c r="WK215" s="75"/>
      <c r="WL215" s="75"/>
      <c r="WM215" s="75"/>
      <c r="WN215" s="75"/>
      <c r="WO215" s="75"/>
      <c r="WP215" s="75"/>
      <c r="WQ215" s="75"/>
      <c r="WR215" s="75"/>
      <c r="WS215" s="75"/>
      <c r="WT215" s="75"/>
      <c r="WU215" s="75"/>
      <c r="WV215" s="75"/>
      <c r="WW215" s="75"/>
      <c r="WX215" s="75"/>
      <c r="WY215" s="75"/>
      <c r="WZ215" s="75"/>
      <c r="XA215" s="75"/>
      <c r="XB215" s="75"/>
      <c r="XC215" s="75"/>
      <c r="XD215" s="75"/>
      <c r="XE215" s="75"/>
      <c r="XF215" s="75"/>
      <c r="XG215" s="75"/>
      <c r="XH215" s="75"/>
      <c r="XI215" s="75"/>
      <c r="XJ215" s="75"/>
      <c r="XK215" s="75"/>
      <c r="XL215" s="75"/>
      <c r="XM215" s="75"/>
      <c r="XN215" s="75"/>
      <c r="XO215" s="75"/>
      <c r="XP215" s="75"/>
      <c r="XQ215" s="75"/>
      <c r="XR215" s="75"/>
      <c r="XS215" s="75"/>
      <c r="XT215" s="75"/>
      <c r="XU215" s="75"/>
      <c r="XV215" s="75"/>
      <c r="XW215" s="75"/>
      <c r="XX215" s="75"/>
      <c r="XY215" s="75"/>
      <c r="XZ215" s="75"/>
      <c r="YA215" s="75"/>
      <c r="YB215" s="75"/>
      <c r="YC215" s="75"/>
      <c r="YD215" s="75"/>
      <c r="YE215" s="75"/>
      <c r="YF215" s="75"/>
      <c r="YG215" s="75"/>
      <c r="YH215" s="75"/>
      <c r="YI215" s="75"/>
      <c r="YJ215" s="75"/>
      <c r="YK215" s="75"/>
      <c r="YL215" s="75"/>
      <c r="YM215" s="75"/>
      <c r="YN215" s="75"/>
      <c r="YO215" s="75"/>
      <c r="YP215" s="75"/>
      <c r="YQ215" s="75"/>
      <c r="YR215" s="75"/>
      <c r="YS215" s="75"/>
      <c r="YT215" s="75"/>
      <c r="YU215" s="75"/>
      <c r="YV215" s="75"/>
      <c r="YW215" s="75"/>
      <c r="YX215" s="75"/>
      <c r="YY215" s="75"/>
      <c r="YZ215" s="75"/>
      <c r="ZA215" s="75"/>
      <c r="ZB215" s="75"/>
      <c r="ZC215" s="75"/>
      <c r="ZD215" s="75"/>
      <c r="ZE215" s="75"/>
      <c r="ZF215" s="75"/>
      <c r="ZG215" s="75"/>
      <c r="ZH215" s="75"/>
      <c r="ZI215" s="75"/>
      <c r="ZJ215" s="75"/>
      <c r="ZK215" s="75"/>
      <c r="ZL215" s="75"/>
      <c r="ZM215" s="75"/>
      <c r="ZN215" s="75"/>
      <c r="ZO215" s="75"/>
      <c r="ZP215" s="75"/>
      <c r="ZQ215" s="75"/>
      <c r="ZR215" s="75"/>
      <c r="ZS215" s="75"/>
      <c r="ZT215" s="75"/>
      <c r="ZU215" s="75"/>
      <c r="ZV215" s="75"/>
      <c r="ZW215" s="75"/>
      <c r="ZX215" s="75"/>
      <c r="ZY215" s="75"/>
      <c r="ZZ215" s="75"/>
      <c r="AAA215" s="75"/>
      <c r="AAB215" s="75"/>
      <c r="AAC215" s="75"/>
      <c r="AAD215" s="75"/>
      <c r="AAE215" s="75"/>
      <c r="AAF215" s="75"/>
      <c r="AAG215" s="75"/>
      <c r="AAH215" s="75"/>
      <c r="AAI215" s="75"/>
      <c r="AAJ215" s="75"/>
      <c r="AAK215" s="75"/>
      <c r="AAL215" s="75"/>
      <c r="AAM215" s="75"/>
      <c r="AAN215" s="75"/>
      <c r="AAO215" s="75"/>
      <c r="AAP215" s="75"/>
      <c r="AAQ215" s="75"/>
      <c r="AAR215" s="75"/>
      <c r="AAS215" s="75"/>
      <c r="AAT215" s="75"/>
      <c r="AAU215" s="75"/>
      <c r="AAV215" s="75"/>
      <c r="AAW215" s="75"/>
      <c r="AAX215" s="75"/>
      <c r="AAY215" s="75"/>
      <c r="AAZ215" s="75"/>
      <c r="ABA215" s="75"/>
      <c r="ABB215" s="75"/>
      <c r="ABC215" s="75"/>
      <c r="ABD215" s="75"/>
      <c r="ABE215" s="75"/>
      <c r="ABF215" s="75"/>
      <c r="ABG215" s="75"/>
      <c r="ABH215" s="75"/>
      <c r="ABI215" s="75"/>
      <c r="ABJ215" s="75"/>
      <c r="ABK215" s="75"/>
      <c r="ABL215" s="75"/>
      <c r="ABM215" s="75"/>
      <c r="ABN215" s="75"/>
      <c r="ABO215" s="75"/>
      <c r="ABP215" s="75"/>
      <c r="ABQ215" s="75"/>
      <c r="ABR215" s="75"/>
      <c r="ABS215" s="75"/>
      <c r="ABT215" s="75"/>
      <c r="ABU215" s="75"/>
      <c r="ABV215" s="75"/>
      <c r="ABW215" s="75"/>
      <c r="ABX215" s="75"/>
      <c r="ABY215" s="75"/>
      <c r="ABZ215" s="75"/>
      <c r="ACA215" s="75"/>
      <c r="ACB215" s="75"/>
      <c r="ACC215" s="75"/>
      <c r="ACD215" s="75"/>
      <c r="ACE215" s="75"/>
      <c r="ACF215" s="75"/>
      <c r="ACG215" s="75"/>
      <c r="ACH215" s="75"/>
      <c r="ACI215" s="75"/>
      <c r="ACJ215" s="75"/>
      <c r="ACK215" s="75"/>
      <c r="ACL215" s="75"/>
      <c r="ACM215" s="75"/>
      <c r="ACN215" s="75"/>
      <c r="ACO215" s="75"/>
      <c r="ACP215" s="75"/>
      <c r="ACQ215" s="75"/>
      <c r="ACR215" s="75"/>
      <c r="ACS215" s="75"/>
      <c r="ACT215" s="75"/>
      <c r="ACU215" s="75"/>
      <c r="ACV215" s="75"/>
      <c r="ACW215" s="75"/>
      <c r="ACX215" s="75"/>
      <c r="ACY215" s="75"/>
      <c r="ACZ215" s="75"/>
      <c r="ADA215" s="75"/>
      <c r="ADB215" s="75"/>
      <c r="ADC215" s="75"/>
      <c r="ADD215" s="75"/>
      <c r="ADE215" s="75"/>
      <c r="ADF215" s="75"/>
      <c r="ADG215" s="75"/>
      <c r="ADH215" s="75"/>
      <c r="ADI215" s="75"/>
      <c r="ADJ215" s="75"/>
      <c r="ADK215" s="75"/>
      <c r="ADL215" s="75"/>
      <c r="ADM215" s="75"/>
      <c r="ADN215" s="75"/>
      <c r="ADO215" s="75"/>
      <c r="ADP215" s="75"/>
      <c r="ADQ215" s="75"/>
      <c r="ADR215" s="75"/>
      <c r="ADS215" s="75"/>
      <c r="ADT215" s="75"/>
      <c r="ADU215" s="75"/>
      <c r="ADV215" s="75"/>
      <c r="ADW215" s="75"/>
      <c r="ADX215" s="75"/>
      <c r="ADY215" s="75"/>
      <c r="ADZ215" s="75"/>
      <c r="AEA215" s="75"/>
      <c r="AEB215" s="75"/>
      <c r="AEC215" s="75"/>
      <c r="AED215" s="75"/>
      <c r="AEE215" s="75"/>
      <c r="AEF215" s="75"/>
      <c r="AEG215" s="75"/>
      <c r="AEH215" s="75"/>
      <c r="AEI215" s="75"/>
      <c r="AEJ215" s="75"/>
      <c r="AEK215" s="75"/>
      <c r="AEL215" s="75"/>
      <c r="AEM215" s="75"/>
      <c r="AEN215" s="75"/>
      <c r="AEO215" s="75"/>
      <c r="AEP215" s="75"/>
      <c r="AEQ215" s="75"/>
      <c r="AER215" s="75"/>
      <c r="AES215" s="75"/>
      <c r="AET215" s="75"/>
      <c r="AEU215" s="75"/>
      <c r="AEV215" s="75"/>
      <c r="AEW215" s="75"/>
      <c r="AEX215" s="75"/>
      <c r="AEY215" s="75"/>
      <c r="AEZ215" s="75"/>
      <c r="AFA215" s="75"/>
      <c r="AFB215" s="75"/>
      <c r="AFC215" s="75"/>
      <c r="AFD215" s="75"/>
      <c r="AFE215" s="75"/>
      <c r="AFF215" s="75"/>
      <c r="AFG215" s="75"/>
      <c r="AFH215" s="75"/>
      <c r="AFI215" s="75"/>
      <c r="AFJ215" s="75"/>
      <c r="AFK215" s="75"/>
      <c r="AFL215" s="75"/>
      <c r="AFM215" s="75"/>
      <c r="AFN215" s="75"/>
      <c r="AFO215" s="75"/>
      <c r="AFP215" s="75"/>
      <c r="AFQ215" s="75"/>
      <c r="AFR215" s="75"/>
      <c r="AFS215" s="75"/>
      <c r="AFT215" s="75"/>
      <c r="AFU215" s="75"/>
      <c r="AFV215" s="75"/>
      <c r="AFW215" s="75"/>
      <c r="AFX215" s="75"/>
      <c r="AFY215" s="75"/>
      <c r="AFZ215" s="75"/>
      <c r="AGA215" s="75"/>
      <c r="AGB215" s="75"/>
      <c r="AGC215" s="75"/>
      <c r="AGD215" s="75"/>
      <c r="AGE215" s="75"/>
      <c r="AGF215" s="75"/>
      <c r="AGG215" s="75"/>
      <c r="AGH215" s="75"/>
      <c r="AGI215" s="75"/>
      <c r="AGJ215" s="75"/>
      <c r="AGK215" s="75"/>
      <c r="AGL215" s="75"/>
      <c r="AGM215" s="75"/>
      <c r="AGN215" s="75"/>
      <c r="AGO215" s="75"/>
      <c r="AGP215" s="75"/>
      <c r="AGQ215" s="75"/>
      <c r="AGR215" s="75"/>
      <c r="AGS215" s="75"/>
      <c r="AGT215" s="75"/>
      <c r="AGU215" s="75"/>
      <c r="AGV215" s="75"/>
      <c r="AGW215" s="75"/>
      <c r="AGX215" s="75"/>
      <c r="AGY215" s="75"/>
      <c r="AGZ215" s="75"/>
      <c r="AHA215" s="75"/>
      <c r="AHB215" s="75"/>
      <c r="AHC215" s="75"/>
      <c r="AHD215" s="75"/>
      <c r="AHE215" s="75"/>
      <c r="AHF215" s="75"/>
      <c r="AHG215" s="75"/>
      <c r="AHH215" s="75"/>
      <c r="AHI215" s="75"/>
      <c r="AHJ215" s="75"/>
      <c r="AHK215" s="75"/>
      <c r="AHL215" s="75"/>
      <c r="AHM215" s="75"/>
      <c r="AHN215" s="75"/>
      <c r="AHO215" s="75"/>
      <c r="AHP215" s="75"/>
      <c r="AHQ215" s="75"/>
      <c r="AHR215" s="75"/>
      <c r="AHS215" s="75"/>
      <c r="AHT215" s="75"/>
      <c r="AHU215" s="75"/>
      <c r="AHV215" s="75"/>
      <c r="AHW215" s="75"/>
      <c r="AHX215" s="75"/>
      <c r="AHY215" s="75"/>
      <c r="AHZ215" s="75"/>
      <c r="AIA215" s="75"/>
      <c r="AIB215" s="75"/>
      <c r="AIC215" s="75"/>
      <c r="AID215" s="75"/>
      <c r="AIE215" s="75"/>
      <c r="AIF215" s="75"/>
      <c r="AIG215" s="75"/>
      <c r="AIH215" s="75"/>
      <c r="AII215" s="75"/>
      <c r="AIJ215" s="75"/>
      <c r="AIK215" s="75"/>
      <c r="AIL215" s="75"/>
      <c r="AIM215" s="75"/>
      <c r="AIN215" s="75"/>
      <c r="AIO215" s="75"/>
      <c r="AIP215" s="75"/>
      <c r="AIQ215" s="75"/>
      <c r="AIR215" s="75"/>
      <c r="AIS215" s="75"/>
      <c r="AIT215" s="75"/>
      <c r="AIU215" s="75"/>
      <c r="AIV215" s="75"/>
      <c r="AIW215" s="75"/>
      <c r="AIX215" s="75"/>
      <c r="AIY215" s="75"/>
      <c r="AIZ215" s="75"/>
      <c r="AJA215" s="75"/>
      <c r="AJB215" s="75"/>
      <c r="AJC215" s="75"/>
      <c r="AJD215" s="75"/>
      <c r="AJE215" s="75"/>
      <c r="AJF215" s="75"/>
      <c r="AJG215" s="75"/>
      <c r="AJH215" s="75"/>
      <c r="AJI215" s="75"/>
      <c r="AJJ215" s="75"/>
      <c r="AJK215" s="75"/>
      <c r="AJL215" s="75"/>
      <c r="AJM215" s="75"/>
      <c r="AJN215" s="75"/>
      <c r="AJO215" s="75"/>
      <c r="AJP215" s="75"/>
      <c r="AJQ215" s="75"/>
      <c r="AJR215" s="75"/>
      <c r="AJS215" s="75"/>
      <c r="AJT215" s="75"/>
      <c r="AJU215" s="75"/>
      <c r="AJV215" s="75"/>
      <c r="AJW215" s="75"/>
      <c r="AJX215" s="75"/>
      <c r="AJY215" s="75"/>
      <c r="AJZ215" s="75"/>
      <c r="AKA215" s="75"/>
      <c r="AKB215" s="75"/>
      <c r="AKC215" s="75"/>
      <c r="AKD215" s="75"/>
      <c r="AKE215" s="75"/>
      <c r="AKF215" s="75"/>
      <c r="AKG215" s="75"/>
      <c r="AKH215" s="75"/>
      <c r="AKI215" s="75"/>
      <c r="AKJ215" s="75"/>
      <c r="AKK215" s="75"/>
      <c r="AKL215" s="75"/>
      <c r="AKM215" s="75"/>
      <c r="AKN215" s="75"/>
      <c r="AKO215" s="75"/>
      <c r="AKP215" s="75"/>
      <c r="AKQ215" s="75"/>
      <c r="AKR215" s="75"/>
      <c r="AKS215" s="75"/>
      <c r="AKT215" s="75"/>
      <c r="AKU215" s="75"/>
      <c r="AKV215" s="75"/>
      <c r="AKW215" s="75"/>
      <c r="AKX215" s="75"/>
      <c r="AKY215" s="75"/>
      <c r="AKZ215" s="75"/>
      <c r="ALA215" s="75"/>
      <c r="ALB215" s="75"/>
      <c r="ALC215" s="75"/>
      <c r="ALD215" s="75"/>
      <c r="ALE215" s="75"/>
      <c r="ALF215" s="75"/>
      <c r="ALG215" s="75"/>
      <c r="ALH215" s="75"/>
      <c r="ALI215" s="75"/>
      <c r="ALJ215" s="75"/>
      <c r="ALK215" s="75"/>
      <c r="ALL215" s="75"/>
      <c r="ALM215" s="75"/>
      <c r="ALN215" s="75"/>
      <c r="ALO215" s="75"/>
      <c r="ALP215" s="75"/>
      <c r="ALQ215" s="75"/>
      <c r="ALR215" s="75"/>
      <c r="ALS215" s="75"/>
      <c r="ALT215" s="75"/>
      <c r="ALU215" s="75"/>
      <c r="ALV215" s="75"/>
      <c r="ALW215" s="75"/>
      <c r="ALX215" s="75"/>
      <c r="ALY215" s="75"/>
      <c r="ALZ215" s="75"/>
      <c r="AMA215" s="75"/>
      <c r="AMB215" s="75"/>
      <c r="AMC215" s="75"/>
      <c r="AMD215" s="75"/>
      <c r="AME215" s="75"/>
      <c r="AMF215" s="75"/>
      <c r="AMG215" s="75"/>
      <c r="AMH215" s="75"/>
      <c r="AMI215" s="75"/>
      <c r="AMJ215" s="75"/>
      <c r="AMK215" s="75"/>
      <c r="AML215" s="75"/>
      <c r="AMM215" s="75"/>
      <c r="AMN215" s="75"/>
      <c r="AMO215" s="75"/>
      <c r="AMP215" s="75"/>
      <c r="AMQ215" s="75"/>
      <c r="AMR215" s="75"/>
      <c r="AMS215" s="75"/>
      <c r="AMT215" s="75"/>
      <c r="AMU215" s="75"/>
      <c r="AMV215" s="75"/>
      <c r="AMW215" s="75"/>
      <c r="AMX215" s="75"/>
      <c r="AMY215" s="75"/>
      <c r="AMZ215" s="75"/>
      <c r="ANA215" s="75"/>
      <c r="ANB215" s="75"/>
      <c r="ANC215" s="75"/>
      <c r="AND215" s="75"/>
      <c r="ANE215" s="75"/>
      <c r="ANF215" s="75"/>
      <c r="ANG215" s="75"/>
      <c r="ANH215" s="75"/>
      <c r="ANI215" s="75"/>
      <c r="ANJ215" s="75"/>
      <c r="ANK215" s="75"/>
      <c r="ANL215" s="75"/>
      <c r="ANM215" s="75"/>
      <c r="ANN215" s="75"/>
      <c r="ANO215" s="75"/>
      <c r="ANP215" s="75"/>
      <c r="ANQ215" s="75"/>
      <c r="ANR215" s="75"/>
      <c r="ANS215" s="75"/>
      <c r="ANT215" s="75"/>
      <c r="ANU215" s="75"/>
      <c r="ANV215" s="75"/>
      <c r="ANW215" s="75"/>
      <c r="ANX215" s="75"/>
      <c r="ANY215" s="75"/>
      <c r="ANZ215" s="75"/>
      <c r="AOA215" s="75"/>
      <c r="AOB215" s="75"/>
      <c r="AOC215" s="75"/>
      <c r="AOD215" s="75"/>
      <c r="AOE215" s="75"/>
      <c r="AOF215" s="75"/>
      <c r="AOG215" s="75"/>
      <c r="AOH215" s="75"/>
      <c r="AOI215" s="75"/>
      <c r="AOJ215" s="75"/>
      <c r="AOK215" s="75"/>
      <c r="AOL215" s="75"/>
      <c r="AOM215" s="75"/>
      <c r="AON215" s="75"/>
      <c r="AOO215" s="75"/>
      <c r="AOP215" s="75"/>
      <c r="AOQ215" s="75"/>
      <c r="AOR215" s="75"/>
      <c r="AOS215" s="75"/>
      <c r="AOT215" s="75"/>
      <c r="AOU215" s="75"/>
      <c r="AOV215" s="75"/>
      <c r="AOW215" s="75"/>
      <c r="AOX215" s="75"/>
      <c r="AOY215" s="75"/>
      <c r="AOZ215" s="75"/>
      <c r="APA215" s="75"/>
      <c r="APB215" s="75"/>
      <c r="APC215" s="75"/>
      <c r="APD215" s="75"/>
      <c r="APE215" s="75"/>
      <c r="APF215" s="75"/>
      <c r="APG215" s="75"/>
      <c r="APH215" s="75"/>
      <c r="API215" s="75"/>
      <c r="APJ215" s="75"/>
      <c r="APK215" s="75"/>
      <c r="APL215" s="75"/>
      <c r="APM215" s="75"/>
      <c r="APN215" s="75"/>
      <c r="APO215" s="75"/>
      <c r="APP215" s="75"/>
      <c r="APQ215" s="75"/>
      <c r="APR215" s="75"/>
      <c r="APS215" s="75"/>
      <c r="APT215" s="75"/>
      <c r="APU215" s="75"/>
      <c r="APV215" s="75"/>
      <c r="APW215" s="75"/>
      <c r="APX215" s="75"/>
      <c r="APY215" s="75"/>
      <c r="APZ215" s="75"/>
      <c r="AQA215" s="75"/>
      <c r="AQB215" s="75"/>
      <c r="AQC215" s="75"/>
      <c r="AQD215" s="75"/>
      <c r="AQE215" s="75"/>
      <c r="AQF215" s="75"/>
      <c r="AQG215" s="75"/>
      <c r="AQH215" s="75"/>
      <c r="AQI215" s="75"/>
      <c r="AQJ215" s="75"/>
      <c r="AQK215" s="75"/>
      <c r="AQL215" s="75"/>
      <c r="AQM215" s="75"/>
      <c r="AQN215" s="75"/>
      <c r="AQO215" s="75"/>
      <c r="AQP215" s="75"/>
      <c r="AQQ215" s="75"/>
      <c r="AQR215" s="75"/>
      <c r="AQS215" s="75"/>
      <c r="AQT215" s="75"/>
      <c r="AQU215" s="75"/>
      <c r="AQV215" s="75"/>
      <c r="AQW215" s="75"/>
      <c r="AQX215" s="75"/>
      <c r="AQY215" s="75"/>
      <c r="AQZ215" s="75"/>
      <c r="ARA215" s="75"/>
      <c r="ARB215" s="75"/>
      <c r="ARC215" s="75"/>
      <c r="ARD215" s="75"/>
      <c r="ARE215" s="75"/>
      <c r="ARF215" s="75"/>
      <c r="ARG215" s="75"/>
      <c r="ARH215" s="75"/>
      <c r="ARI215" s="75"/>
      <c r="ARJ215" s="75"/>
      <c r="ARK215" s="75"/>
      <c r="ARL215" s="75"/>
      <c r="ARM215" s="75"/>
      <c r="ARN215" s="75"/>
      <c r="ARO215" s="75"/>
      <c r="ARP215" s="75"/>
      <c r="ARQ215" s="75"/>
      <c r="ARR215" s="75"/>
      <c r="ARS215" s="75"/>
      <c r="ART215" s="75"/>
      <c r="ARU215" s="75"/>
      <c r="ARV215" s="75"/>
      <c r="ARW215" s="75"/>
      <c r="ARX215" s="75"/>
      <c r="ARY215" s="75"/>
      <c r="ARZ215" s="75"/>
      <c r="ASA215" s="75"/>
      <c r="ASB215" s="75"/>
      <c r="ASC215" s="75"/>
      <c r="ASD215" s="75"/>
      <c r="ASE215" s="75"/>
      <c r="ASF215" s="75"/>
      <c r="ASG215" s="75"/>
      <c r="ASH215" s="75"/>
      <c r="ASI215" s="75"/>
      <c r="ASJ215" s="75"/>
      <c r="ASK215" s="75"/>
      <c r="ASL215" s="75"/>
      <c r="ASM215" s="75"/>
      <c r="ASN215" s="75"/>
      <c r="ASO215" s="75"/>
      <c r="ASP215" s="75"/>
      <c r="ASQ215" s="75"/>
      <c r="ASR215" s="75"/>
      <c r="ASS215" s="75"/>
      <c r="AST215" s="75"/>
      <c r="ASU215" s="75"/>
      <c r="ASV215" s="75"/>
      <c r="ASW215" s="75"/>
      <c r="ASX215" s="75"/>
      <c r="ASY215" s="75"/>
      <c r="ASZ215" s="75"/>
      <c r="ATA215" s="75"/>
      <c r="ATB215" s="75"/>
      <c r="ATC215" s="75"/>
      <c r="ATD215" s="75"/>
      <c r="ATE215" s="75"/>
      <c r="ATF215" s="75"/>
      <c r="ATG215" s="75"/>
      <c r="ATH215" s="75"/>
      <c r="ATI215" s="75"/>
      <c r="ATJ215" s="75"/>
      <c r="ATK215" s="75"/>
      <c r="ATL215" s="75"/>
      <c r="ATM215" s="75"/>
      <c r="ATN215" s="75"/>
      <c r="ATO215" s="75"/>
      <c r="ATP215" s="75"/>
      <c r="ATQ215" s="75"/>
      <c r="ATR215" s="75"/>
      <c r="ATS215" s="75"/>
      <c r="ATT215" s="75"/>
      <c r="ATU215" s="75"/>
      <c r="ATV215" s="75"/>
      <c r="ATW215" s="75"/>
      <c r="ATX215" s="75"/>
      <c r="ATY215" s="75"/>
      <c r="ATZ215" s="75"/>
      <c r="AUA215" s="75"/>
      <c r="AUB215" s="75"/>
      <c r="AUC215" s="75"/>
      <c r="AUD215" s="75"/>
      <c r="AUE215" s="75"/>
      <c r="AUF215" s="75"/>
      <c r="AUG215" s="75"/>
      <c r="AUH215" s="75"/>
      <c r="AUI215" s="75"/>
      <c r="AUJ215" s="75"/>
      <c r="AUK215" s="75"/>
      <c r="AUL215" s="75"/>
      <c r="AUM215" s="75"/>
      <c r="AUN215" s="75"/>
      <c r="AUO215" s="75"/>
      <c r="AUP215" s="75"/>
      <c r="AUQ215" s="75"/>
      <c r="AUR215" s="75"/>
      <c r="AUS215" s="75"/>
      <c r="AUT215" s="75"/>
      <c r="AUU215" s="75"/>
      <c r="AUV215" s="75"/>
      <c r="AUW215" s="75"/>
      <c r="AUX215" s="75"/>
      <c r="AUY215" s="75"/>
      <c r="AUZ215" s="75"/>
      <c r="AVA215" s="75"/>
      <c r="AVB215" s="75"/>
      <c r="AVC215" s="75"/>
      <c r="AVD215" s="75"/>
      <c r="AVE215" s="75"/>
      <c r="AVF215" s="75"/>
      <c r="AVG215" s="75"/>
      <c r="AVH215" s="75"/>
      <c r="AVI215" s="75"/>
      <c r="AVJ215" s="75"/>
      <c r="AVK215" s="75"/>
      <c r="AVL215" s="75"/>
      <c r="AVM215" s="75"/>
      <c r="AVN215" s="75"/>
      <c r="AVO215" s="75"/>
      <c r="AVP215" s="75"/>
      <c r="AVQ215" s="75"/>
      <c r="AVR215" s="75"/>
      <c r="AVS215" s="75"/>
      <c r="AVT215" s="75"/>
      <c r="AVU215" s="75"/>
      <c r="AVV215" s="75"/>
      <c r="AVW215" s="75"/>
      <c r="AVX215" s="75"/>
      <c r="AVY215" s="75"/>
      <c r="AVZ215" s="75"/>
      <c r="AWA215" s="75"/>
      <c r="AWB215" s="75"/>
      <c r="AWC215" s="75"/>
      <c r="AWD215" s="75"/>
      <c r="AWE215" s="75"/>
      <c r="AWF215" s="75"/>
      <c r="AWG215" s="75"/>
      <c r="AWH215" s="75"/>
      <c r="AWI215" s="75"/>
      <c r="AWJ215" s="75"/>
      <c r="AWK215" s="75"/>
      <c r="AWL215" s="75"/>
      <c r="AWM215" s="75"/>
      <c r="AWN215" s="75"/>
      <c r="AWO215" s="75"/>
      <c r="AWP215" s="75"/>
      <c r="AWQ215" s="75"/>
      <c r="AWR215" s="75"/>
      <c r="AWS215" s="75"/>
      <c r="AWT215" s="75"/>
      <c r="AWU215" s="75"/>
      <c r="AWV215" s="75"/>
      <c r="AWW215" s="75"/>
      <c r="AWX215" s="75"/>
      <c r="AWY215" s="75"/>
      <c r="AWZ215" s="75"/>
      <c r="AXA215" s="75"/>
      <c r="AXB215" s="75"/>
      <c r="AXC215" s="75"/>
      <c r="AXD215" s="75"/>
      <c r="AXE215" s="75"/>
      <c r="AXF215" s="75"/>
      <c r="AXG215" s="75"/>
      <c r="AXH215" s="75"/>
      <c r="AXI215" s="75"/>
      <c r="AXJ215" s="75"/>
      <c r="AXK215" s="75"/>
      <c r="AXL215" s="75"/>
      <c r="AXM215" s="75"/>
      <c r="AXN215" s="75"/>
      <c r="AXO215" s="75"/>
      <c r="AXP215" s="75"/>
      <c r="AXQ215" s="75"/>
      <c r="AXR215" s="75"/>
      <c r="AXS215" s="75"/>
      <c r="AXT215" s="75"/>
      <c r="AXU215" s="75"/>
      <c r="AXV215" s="75"/>
      <c r="AXW215" s="75"/>
      <c r="AXX215" s="75"/>
      <c r="AXY215" s="75"/>
      <c r="AXZ215" s="75"/>
      <c r="AYA215" s="75"/>
      <c r="AYB215" s="75"/>
      <c r="AYC215" s="75"/>
      <c r="AYD215" s="75"/>
      <c r="AYE215" s="75"/>
      <c r="AYF215" s="75"/>
      <c r="AYG215" s="75"/>
      <c r="AYH215" s="75"/>
      <c r="AYI215" s="75"/>
      <c r="AYJ215" s="75"/>
      <c r="AYK215" s="75"/>
      <c r="AYL215" s="75"/>
      <c r="AYM215" s="75"/>
      <c r="AYN215" s="75"/>
      <c r="AYO215" s="75"/>
      <c r="AYP215" s="75"/>
      <c r="AYQ215" s="75"/>
      <c r="AYR215" s="75"/>
      <c r="AYS215" s="75"/>
      <c r="AYT215" s="75"/>
      <c r="AYU215" s="75"/>
      <c r="AYV215" s="75"/>
      <c r="AYW215" s="75"/>
      <c r="AYX215" s="75"/>
      <c r="AYY215" s="75"/>
      <c r="AYZ215" s="75"/>
      <c r="AZA215" s="75"/>
      <c r="AZB215" s="75"/>
      <c r="AZC215" s="75"/>
      <c r="AZD215" s="75"/>
      <c r="AZE215" s="75"/>
      <c r="AZF215" s="75"/>
      <c r="AZG215" s="75"/>
      <c r="AZH215" s="75"/>
      <c r="AZI215" s="75"/>
      <c r="AZJ215" s="75"/>
      <c r="AZK215" s="75"/>
      <c r="AZL215" s="75"/>
      <c r="AZM215" s="75"/>
      <c r="AZN215" s="75"/>
      <c r="AZO215" s="75"/>
      <c r="AZP215" s="75"/>
      <c r="AZQ215" s="75"/>
      <c r="AZR215" s="75"/>
      <c r="AZS215" s="75"/>
      <c r="AZT215" s="75"/>
      <c r="AZU215" s="75"/>
      <c r="AZV215" s="75"/>
      <c r="AZW215" s="75"/>
      <c r="AZX215" s="75"/>
      <c r="AZY215" s="75"/>
      <c r="AZZ215" s="75"/>
      <c r="BAA215" s="75"/>
      <c r="BAB215" s="75"/>
      <c r="BAC215" s="75"/>
      <c r="BAD215" s="75"/>
      <c r="BAE215" s="75"/>
      <c r="BAF215" s="75"/>
      <c r="BAG215" s="75"/>
      <c r="BAH215" s="75"/>
      <c r="BAI215" s="75"/>
      <c r="BAJ215" s="75"/>
      <c r="BAK215" s="75"/>
      <c r="BAL215" s="75"/>
      <c r="BAM215" s="75"/>
      <c r="BAN215" s="75"/>
      <c r="BAO215" s="75"/>
      <c r="BAP215" s="75"/>
      <c r="BAQ215" s="75"/>
      <c r="BAR215" s="75"/>
      <c r="BAS215" s="75"/>
      <c r="BAT215" s="75"/>
      <c r="BAU215" s="75"/>
      <c r="BAV215" s="75"/>
      <c r="BAW215" s="75"/>
      <c r="BAX215" s="75"/>
      <c r="BAY215" s="75"/>
      <c r="BAZ215" s="75"/>
      <c r="BBA215" s="75"/>
      <c r="BBB215" s="75"/>
      <c r="BBC215" s="75"/>
      <c r="BBD215" s="75"/>
      <c r="BBE215" s="75"/>
      <c r="BBF215" s="75"/>
      <c r="BBG215" s="75"/>
      <c r="BBH215" s="75"/>
      <c r="BBI215" s="75"/>
      <c r="BBJ215" s="75"/>
      <c r="BBK215" s="75"/>
      <c r="BBL215" s="75"/>
      <c r="BBM215" s="75"/>
      <c r="BBN215" s="75"/>
      <c r="BBO215" s="75"/>
      <c r="BBP215" s="75"/>
      <c r="BBQ215" s="75"/>
      <c r="BBR215" s="75"/>
      <c r="BBS215" s="75"/>
      <c r="BBT215" s="75"/>
      <c r="BBU215" s="75"/>
      <c r="BBV215" s="75"/>
      <c r="BBW215" s="75"/>
      <c r="BBX215" s="75"/>
      <c r="BBY215" s="75"/>
      <c r="BBZ215" s="75"/>
      <c r="BCA215" s="75"/>
      <c r="BCB215" s="75"/>
      <c r="BCC215" s="75"/>
      <c r="BCD215" s="75"/>
      <c r="BCE215" s="75"/>
      <c r="BCF215" s="75"/>
      <c r="BCG215" s="75"/>
      <c r="BCH215" s="75"/>
      <c r="BCI215" s="75"/>
      <c r="BCJ215" s="75"/>
      <c r="BCK215" s="75"/>
      <c r="BCL215" s="75"/>
      <c r="BCM215" s="75"/>
      <c r="BCN215" s="75"/>
      <c r="BCO215" s="75"/>
      <c r="BCP215" s="75"/>
      <c r="BCQ215" s="75"/>
      <c r="BCR215" s="75"/>
      <c r="BCS215" s="75"/>
      <c r="BCT215" s="75"/>
      <c r="BCU215" s="75"/>
      <c r="BCV215" s="75"/>
      <c r="BCW215" s="75"/>
      <c r="BCX215" s="75"/>
      <c r="BCY215" s="75"/>
      <c r="BCZ215" s="75"/>
      <c r="BDA215" s="75"/>
      <c r="BDB215" s="75"/>
      <c r="BDC215" s="75"/>
      <c r="BDD215" s="75"/>
      <c r="BDE215" s="75"/>
      <c r="BDF215" s="75"/>
      <c r="BDG215" s="75"/>
      <c r="BDH215" s="75"/>
      <c r="BDI215" s="75"/>
      <c r="BDJ215" s="75"/>
      <c r="BDK215" s="75"/>
      <c r="BDL215" s="75"/>
      <c r="BDM215" s="75"/>
      <c r="BDN215" s="75"/>
      <c r="BDO215" s="75"/>
      <c r="BDP215" s="75"/>
      <c r="BDQ215" s="75"/>
      <c r="BDR215" s="75"/>
      <c r="BDS215" s="75"/>
      <c r="BDT215" s="75"/>
      <c r="BDU215" s="75"/>
      <c r="BDV215" s="75"/>
      <c r="BDW215" s="75"/>
      <c r="BDX215" s="75"/>
      <c r="BDY215" s="75"/>
      <c r="BDZ215" s="75"/>
      <c r="BEA215" s="75"/>
      <c r="BEB215" s="75"/>
      <c r="BEC215" s="75"/>
      <c r="BED215" s="75"/>
      <c r="BEE215" s="75"/>
      <c r="BEF215" s="75"/>
      <c r="BEG215" s="75"/>
      <c r="BEH215" s="75"/>
      <c r="BEI215" s="75"/>
      <c r="BEJ215" s="75"/>
      <c r="BEK215" s="75"/>
      <c r="BEL215" s="75"/>
      <c r="BEM215" s="75"/>
      <c r="BEN215" s="75"/>
      <c r="BEO215" s="75"/>
      <c r="BEP215" s="75"/>
      <c r="BEQ215" s="75"/>
      <c r="BER215" s="75"/>
      <c r="BES215" s="75"/>
      <c r="BET215" s="75"/>
      <c r="BEU215" s="75"/>
      <c r="BEV215" s="75"/>
      <c r="BEW215" s="75"/>
      <c r="BEX215" s="75"/>
      <c r="BEY215" s="75"/>
      <c r="BEZ215" s="75"/>
      <c r="BFA215" s="75"/>
      <c r="BFB215" s="75"/>
      <c r="BFC215" s="75"/>
      <c r="BFD215" s="75"/>
      <c r="BFE215" s="75"/>
      <c r="BFF215" s="75"/>
      <c r="BFG215" s="75"/>
      <c r="BFH215" s="75"/>
      <c r="BFI215" s="75"/>
      <c r="BFJ215" s="75"/>
      <c r="BFK215" s="75"/>
      <c r="BFL215" s="75"/>
      <c r="BFM215" s="75"/>
      <c r="BFN215" s="75"/>
      <c r="BFO215" s="75"/>
      <c r="BFP215" s="75"/>
      <c r="BFQ215" s="75"/>
      <c r="BFR215" s="75"/>
      <c r="BFS215" s="75"/>
      <c r="BFT215" s="75"/>
      <c r="BFU215" s="75"/>
      <c r="BFV215" s="75"/>
      <c r="BFW215" s="75"/>
      <c r="BFX215" s="75"/>
      <c r="BFY215" s="75"/>
      <c r="BFZ215" s="75"/>
      <c r="BGA215" s="75"/>
      <c r="BGB215" s="75"/>
      <c r="BGC215" s="75"/>
      <c r="BGD215" s="75"/>
      <c r="BGE215" s="75"/>
      <c r="BGF215" s="75"/>
      <c r="BGG215" s="75"/>
      <c r="BGH215" s="75"/>
      <c r="BGI215" s="75"/>
      <c r="BGJ215" s="75"/>
      <c r="BGK215" s="75"/>
      <c r="BGL215" s="75"/>
      <c r="BGM215" s="75"/>
      <c r="BGN215" s="75"/>
      <c r="BGO215" s="75"/>
      <c r="BGP215" s="75"/>
      <c r="BGQ215" s="75"/>
      <c r="BGR215" s="75"/>
      <c r="BGS215" s="75"/>
      <c r="BGT215" s="75"/>
      <c r="BGU215" s="75"/>
      <c r="BGV215" s="75"/>
      <c r="BGW215" s="75"/>
      <c r="BGX215" s="75"/>
      <c r="BGY215" s="75"/>
      <c r="BGZ215" s="75"/>
      <c r="BHA215" s="75"/>
      <c r="BHB215" s="75"/>
      <c r="BHC215" s="75"/>
      <c r="BHD215" s="75"/>
      <c r="BHE215" s="75"/>
      <c r="BHF215" s="75"/>
      <c r="BHG215" s="75"/>
      <c r="BHH215" s="75"/>
      <c r="BHI215" s="75"/>
      <c r="BHJ215" s="75"/>
      <c r="BHK215" s="75"/>
      <c r="BHL215" s="75"/>
      <c r="BHM215" s="75"/>
      <c r="BHN215" s="75"/>
      <c r="BHO215" s="75"/>
      <c r="BHP215" s="75"/>
      <c r="BHQ215" s="75"/>
      <c r="BHR215" s="75"/>
      <c r="BHS215" s="75"/>
      <c r="BHT215" s="75"/>
      <c r="BHU215" s="75"/>
      <c r="BHV215" s="75"/>
      <c r="BHW215" s="75"/>
      <c r="BHX215" s="75"/>
      <c r="BHY215" s="75"/>
      <c r="BHZ215" s="75"/>
      <c r="BIA215" s="75"/>
      <c r="BIB215" s="75"/>
      <c r="BIC215" s="75"/>
      <c r="BID215" s="75"/>
      <c r="BIE215" s="75"/>
      <c r="BIF215" s="75"/>
      <c r="BIG215" s="75"/>
      <c r="BIH215" s="75"/>
      <c r="BII215" s="75"/>
      <c r="BIJ215" s="75"/>
      <c r="BIK215" s="75"/>
      <c r="BIL215" s="75"/>
      <c r="BIM215" s="75"/>
      <c r="BIN215" s="75"/>
      <c r="BIO215" s="75"/>
      <c r="BIP215" s="75"/>
      <c r="BIQ215" s="75"/>
      <c r="BIR215" s="75"/>
      <c r="BIS215" s="75"/>
      <c r="BIT215" s="75"/>
      <c r="BIU215" s="75"/>
      <c r="BIV215" s="75"/>
      <c r="BIW215" s="75"/>
      <c r="BIX215" s="75"/>
      <c r="BIY215" s="75"/>
      <c r="BIZ215" s="75"/>
      <c r="BJA215" s="75"/>
      <c r="BJB215" s="75"/>
      <c r="BJC215" s="75"/>
      <c r="BJD215" s="75"/>
      <c r="BJE215" s="75"/>
      <c r="BJF215" s="75"/>
      <c r="BJG215" s="75"/>
      <c r="BJH215" s="75"/>
      <c r="BJI215" s="75"/>
      <c r="BJJ215" s="75"/>
      <c r="BJK215" s="75"/>
      <c r="BJL215" s="75"/>
      <c r="BJM215" s="75"/>
      <c r="BJN215" s="75"/>
      <c r="BJO215" s="75"/>
      <c r="BJP215" s="75"/>
      <c r="BJQ215" s="75"/>
      <c r="BJR215" s="75"/>
      <c r="BJS215" s="75"/>
      <c r="BJT215" s="75"/>
      <c r="BJU215" s="75"/>
      <c r="BJV215" s="75"/>
      <c r="BJW215" s="75"/>
      <c r="BJX215" s="75"/>
      <c r="BJY215" s="75"/>
      <c r="BJZ215" s="75"/>
      <c r="BKA215" s="75"/>
      <c r="BKB215" s="75"/>
      <c r="BKC215" s="75"/>
      <c r="BKD215" s="75"/>
      <c r="BKE215" s="75"/>
      <c r="BKF215" s="75"/>
      <c r="BKG215" s="75"/>
      <c r="BKH215" s="75"/>
      <c r="BKI215" s="75"/>
      <c r="BKJ215" s="75"/>
      <c r="BKK215" s="75"/>
      <c r="BKL215" s="75"/>
      <c r="BKM215" s="75"/>
      <c r="BKN215" s="75"/>
      <c r="BKO215" s="75"/>
      <c r="BKP215" s="75"/>
      <c r="BKQ215" s="75"/>
      <c r="BKR215" s="75"/>
      <c r="BKS215" s="75"/>
      <c r="BKT215" s="75"/>
      <c r="BKU215" s="75"/>
      <c r="BKV215" s="75"/>
      <c r="BKW215" s="75"/>
      <c r="BKX215" s="75"/>
      <c r="BKY215" s="75"/>
      <c r="BKZ215" s="75"/>
      <c r="BLA215" s="75"/>
      <c r="BLB215" s="75"/>
      <c r="BLC215" s="75"/>
      <c r="BLD215" s="75"/>
      <c r="BLE215" s="75"/>
      <c r="BLF215" s="75"/>
      <c r="BLG215" s="75"/>
      <c r="BLH215" s="75"/>
      <c r="BLI215" s="75"/>
      <c r="BLJ215" s="75"/>
      <c r="BLK215" s="75"/>
      <c r="BLL215" s="75"/>
      <c r="BLM215" s="75"/>
      <c r="BLN215" s="75"/>
      <c r="BLO215" s="75"/>
      <c r="BLP215" s="75"/>
      <c r="BLQ215" s="75"/>
      <c r="BLR215" s="75"/>
      <c r="BLS215" s="75"/>
      <c r="BLT215" s="75"/>
      <c r="BLU215" s="75"/>
      <c r="BLV215" s="75"/>
      <c r="BLW215" s="75"/>
      <c r="BLX215" s="75"/>
      <c r="BLY215" s="75"/>
      <c r="BLZ215" s="75"/>
      <c r="BMA215" s="75"/>
      <c r="BMB215" s="75"/>
      <c r="BMC215" s="75"/>
      <c r="BMD215" s="75"/>
      <c r="BME215" s="75"/>
      <c r="BMF215" s="75"/>
      <c r="BMG215" s="75"/>
      <c r="BMH215" s="75"/>
      <c r="BMI215" s="75"/>
      <c r="BMJ215" s="75"/>
      <c r="BMK215" s="75"/>
      <c r="BML215" s="75"/>
      <c r="BMM215" s="75"/>
      <c r="BMN215" s="75"/>
      <c r="BMO215" s="75"/>
      <c r="BMP215" s="75"/>
      <c r="BMQ215" s="75"/>
      <c r="BMR215" s="75"/>
      <c r="BMS215" s="75"/>
      <c r="BMT215" s="75"/>
      <c r="BMU215" s="75"/>
      <c r="BMV215" s="75"/>
      <c r="BMW215" s="75"/>
      <c r="BMX215" s="75"/>
      <c r="BMY215" s="75"/>
      <c r="BMZ215" s="75"/>
      <c r="BNA215" s="75"/>
      <c r="BNB215" s="75"/>
      <c r="BNC215" s="75"/>
      <c r="BND215" s="75"/>
      <c r="BNE215" s="75"/>
      <c r="BNF215" s="75"/>
      <c r="BNG215" s="75"/>
      <c r="BNH215" s="75"/>
      <c r="BNI215" s="75"/>
      <c r="BNJ215" s="75"/>
      <c r="BNK215" s="75"/>
      <c r="BNL215" s="75"/>
      <c r="BNM215" s="75"/>
      <c r="BNN215" s="75"/>
      <c r="BNO215" s="75"/>
      <c r="BNP215" s="75"/>
      <c r="BNQ215" s="75"/>
      <c r="BNR215" s="75"/>
      <c r="BNS215" s="75"/>
      <c r="BNT215" s="75"/>
      <c r="BNU215" s="75"/>
      <c r="BNV215" s="75"/>
      <c r="BNW215" s="75"/>
      <c r="BNX215" s="75"/>
      <c r="BNY215" s="75"/>
      <c r="BNZ215" s="75"/>
      <c r="BOA215" s="75"/>
      <c r="BOB215" s="75"/>
      <c r="BOC215" s="75"/>
      <c r="BOD215" s="75"/>
      <c r="BOE215" s="75"/>
      <c r="BOF215" s="75"/>
      <c r="BOG215" s="75"/>
      <c r="BOH215" s="75"/>
      <c r="BOI215" s="75"/>
      <c r="BOJ215" s="75"/>
      <c r="BOK215" s="75"/>
      <c r="BOL215" s="75"/>
      <c r="BOM215" s="75"/>
      <c r="BON215" s="75"/>
      <c r="BOO215" s="75"/>
      <c r="BOP215" s="75"/>
      <c r="BOQ215" s="75"/>
      <c r="BOR215" s="75"/>
      <c r="BOS215" s="75"/>
      <c r="BOT215" s="75"/>
      <c r="BOU215" s="75"/>
      <c r="BOV215" s="75"/>
      <c r="BOW215" s="75"/>
      <c r="BOX215" s="75"/>
      <c r="BOY215" s="75"/>
      <c r="BOZ215" s="75"/>
      <c r="BPA215" s="75"/>
      <c r="BPB215" s="75"/>
      <c r="BPC215" s="75"/>
      <c r="BPD215" s="75"/>
      <c r="BPE215" s="75"/>
      <c r="BPF215" s="75"/>
      <c r="BPG215" s="75"/>
      <c r="BPH215" s="75"/>
      <c r="BPI215" s="75"/>
      <c r="BPJ215" s="75"/>
      <c r="BPK215" s="75"/>
      <c r="BPL215" s="75"/>
      <c r="BPM215" s="75"/>
      <c r="BPN215" s="75"/>
      <c r="BPO215" s="75"/>
      <c r="BPP215" s="75"/>
      <c r="BPQ215" s="75"/>
      <c r="BPR215" s="75"/>
      <c r="BPS215" s="75"/>
      <c r="BPT215" s="75"/>
      <c r="BPU215" s="75"/>
      <c r="BPV215" s="75"/>
      <c r="BPW215" s="75"/>
      <c r="BPX215" s="75"/>
      <c r="BPY215" s="75"/>
      <c r="BPZ215" s="75"/>
      <c r="BQA215" s="75"/>
      <c r="BQB215" s="75"/>
      <c r="BQC215" s="75"/>
      <c r="BQD215" s="75"/>
      <c r="BQE215" s="75"/>
      <c r="BQF215" s="75"/>
      <c r="BQG215" s="75"/>
      <c r="BQH215" s="75"/>
      <c r="BQI215" s="75"/>
      <c r="BQJ215" s="75"/>
      <c r="BQK215" s="75"/>
      <c r="BQL215" s="75"/>
      <c r="BQM215" s="75"/>
      <c r="BQN215" s="75"/>
      <c r="BQO215" s="75"/>
      <c r="BQP215" s="75"/>
      <c r="BQQ215" s="75"/>
      <c r="BQR215" s="75"/>
      <c r="BQS215" s="75"/>
      <c r="BQT215" s="75"/>
      <c r="BQU215" s="75"/>
      <c r="BQV215" s="75"/>
      <c r="BQW215" s="75"/>
      <c r="BQX215" s="75"/>
      <c r="BQY215" s="75"/>
      <c r="BQZ215" s="75"/>
      <c r="BRA215" s="75"/>
      <c r="BRB215" s="75"/>
      <c r="BRC215" s="75"/>
      <c r="BRD215" s="75"/>
      <c r="BRE215" s="75"/>
      <c r="BRF215" s="75"/>
      <c r="BRG215" s="75"/>
      <c r="BRH215" s="75"/>
      <c r="BRI215" s="75"/>
      <c r="BRJ215" s="75"/>
      <c r="BRK215" s="75"/>
      <c r="BRL215" s="75"/>
      <c r="BRM215" s="75"/>
      <c r="BRN215" s="75"/>
      <c r="BRO215" s="75"/>
      <c r="BRP215" s="75"/>
      <c r="BRQ215" s="75"/>
      <c r="BRR215" s="75"/>
      <c r="BRS215" s="75"/>
      <c r="BRT215" s="75"/>
      <c r="BRU215" s="75"/>
      <c r="BRV215" s="75"/>
      <c r="BRW215" s="75"/>
      <c r="BRX215" s="75"/>
      <c r="BRY215" s="75"/>
      <c r="BRZ215" s="75"/>
      <c r="BSA215" s="75"/>
      <c r="BSB215" s="75"/>
      <c r="BSC215" s="75"/>
      <c r="BSD215" s="75"/>
      <c r="BSE215" s="75"/>
      <c r="BSF215" s="75"/>
      <c r="BSG215" s="75"/>
      <c r="BSH215" s="75"/>
      <c r="BSI215" s="75"/>
      <c r="BSJ215" s="75"/>
      <c r="BSK215" s="75"/>
      <c r="BSL215" s="75"/>
      <c r="BSM215" s="75"/>
      <c r="BSN215" s="75"/>
      <c r="BSO215" s="75"/>
      <c r="BSP215" s="75"/>
      <c r="BSQ215" s="75"/>
      <c r="BSR215" s="75"/>
      <c r="BSS215" s="75"/>
      <c r="BST215" s="75"/>
      <c r="BSU215" s="75"/>
      <c r="BSV215" s="75"/>
      <c r="BSW215" s="75"/>
      <c r="BSX215" s="75"/>
      <c r="BSY215" s="75"/>
      <c r="BSZ215" s="75"/>
      <c r="BTA215" s="75"/>
      <c r="BTB215" s="75"/>
      <c r="BTC215" s="75"/>
      <c r="BTD215" s="75"/>
      <c r="BTE215" s="75"/>
      <c r="BTF215" s="75"/>
      <c r="BTG215" s="75"/>
      <c r="BTH215" s="75"/>
      <c r="BTI215" s="75"/>
      <c r="BTJ215" s="75"/>
      <c r="BTK215" s="75"/>
      <c r="BTL215" s="75"/>
      <c r="BTM215" s="75"/>
      <c r="BTN215" s="75"/>
      <c r="BTO215" s="75"/>
      <c r="BTP215" s="75"/>
      <c r="BTQ215" s="75"/>
      <c r="BTR215" s="75"/>
      <c r="BTS215" s="75"/>
      <c r="BTT215" s="75"/>
      <c r="BTU215" s="75"/>
      <c r="BTV215" s="75"/>
      <c r="BTW215" s="75"/>
      <c r="BTX215" s="75"/>
      <c r="BTY215" s="75"/>
      <c r="BTZ215" s="75"/>
      <c r="BUA215" s="75"/>
      <c r="BUB215" s="75"/>
      <c r="BUC215" s="75"/>
      <c r="BUD215" s="75"/>
      <c r="BUE215" s="75"/>
      <c r="BUF215" s="75"/>
      <c r="BUG215" s="75"/>
      <c r="BUH215" s="75"/>
      <c r="BUI215" s="75"/>
      <c r="BUJ215" s="75"/>
      <c r="BUK215" s="75"/>
      <c r="BUL215" s="75"/>
      <c r="BUM215" s="75"/>
      <c r="BUN215" s="75"/>
      <c r="BUO215" s="75"/>
      <c r="BUP215" s="75"/>
      <c r="BUQ215" s="75"/>
      <c r="BUR215" s="75"/>
      <c r="BUS215" s="75"/>
      <c r="BUT215" s="75"/>
      <c r="BUU215" s="75"/>
      <c r="BUV215" s="75"/>
      <c r="BUW215" s="75"/>
      <c r="BUX215" s="75"/>
      <c r="BUY215" s="75"/>
      <c r="BUZ215" s="75"/>
      <c r="BVA215" s="75"/>
      <c r="BVB215" s="75"/>
      <c r="BVC215" s="75"/>
      <c r="BVD215" s="75"/>
      <c r="BVE215" s="75"/>
      <c r="BVF215" s="75"/>
      <c r="BVG215" s="75"/>
      <c r="BVH215" s="75"/>
      <c r="BVI215" s="75"/>
      <c r="BVJ215" s="75"/>
      <c r="BVK215" s="75"/>
      <c r="BVL215" s="75"/>
      <c r="BVM215" s="75"/>
      <c r="BVN215" s="75"/>
      <c r="BVO215" s="75"/>
      <c r="BVP215" s="75"/>
      <c r="BVQ215" s="75"/>
      <c r="BVR215" s="75"/>
      <c r="BVS215" s="75"/>
      <c r="BVT215" s="75"/>
      <c r="BVU215" s="75"/>
      <c r="BVV215" s="75"/>
      <c r="BVW215" s="75"/>
      <c r="BVX215" s="75"/>
      <c r="BVY215" s="75"/>
      <c r="BVZ215" s="75"/>
      <c r="BWA215" s="75"/>
      <c r="BWB215" s="75"/>
      <c r="BWC215" s="75"/>
      <c r="BWD215" s="75"/>
      <c r="BWE215" s="75"/>
      <c r="BWF215" s="75"/>
      <c r="BWG215" s="75"/>
      <c r="BWH215" s="75"/>
      <c r="BWI215" s="75"/>
      <c r="BWJ215" s="75"/>
      <c r="BWK215" s="75"/>
      <c r="BWL215" s="75"/>
      <c r="BWM215" s="75"/>
      <c r="BWN215" s="75"/>
      <c r="BWO215" s="75"/>
      <c r="BWP215" s="75"/>
      <c r="BWQ215" s="75"/>
      <c r="BWR215" s="75"/>
      <c r="BWS215" s="75"/>
      <c r="BWT215" s="75"/>
      <c r="BWU215" s="75"/>
      <c r="BWV215" s="75"/>
      <c r="BWW215" s="75"/>
      <c r="BWX215" s="75"/>
      <c r="BWY215" s="75"/>
      <c r="BWZ215" s="75"/>
      <c r="BXA215" s="75"/>
      <c r="BXB215" s="75"/>
      <c r="BXC215" s="75"/>
      <c r="BXD215" s="75"/>
      <c r="BXE215" s="75"/>
      <c r="BXF215" s="75"/>
      <c r="BXG215" s="75"/>
      <c r="BXH215" s="75"/>
      <c r="BXI215" s="75"/>
      <c r="BXJ215" s="75"/>
      <c r="BXK215" s="75"/>
      <c r="BXL215" s="75"/>
      <c r="BXM215" s="75"/>
      <c r="BXN215" s="75"/>
      <c r="BXO215" s="75"/>
      <c r="BXP215" s="75"/>
      <c r="BXQ215" s="75"/>
      <c r="BXR215" s="75"/>
      <c r="BXS215" s="75"/>
      <c r="BXT215" s="75"/>
      <c r="BXU215" s="75"/>
      <c r="BXV215" s="75"/>
      <c r="BXW215" s="75"/>
      <c r="BXX215" s="75"/>
      <c r="BXY215" s="75"/>
      <c r="BXZ215" s="75"/>
      <c r="BYA215" s="75"/>
      <c r="BYB215" s="75"/>
      <c r="BYC215" s="75"/>
      <c r="BYD215" s="75"/>
      <c r="BYE215" s="75"/>
      <c r="BYF215" s="75"/>
      <c r="BYG215" s="75"/>
      <c r="BYH215" s="75"/>
      <c r="BYI215" s="75"/>
      <c r="BYJ215" s="75"/>
      <c r="BYK215" s="75"/>
      <c r="BYL215" s="75"/>
      <c r="BYM215" s="75"/>
      <c r="BYN215" s="75"/>
      <c r="BYO215" s="75"/>
      <c r="BYP215" s="75"/>
      <c r="BYQ215" s="75"/>
      <c r="BYR215" s="75"/>
      <c r="BYS215" s="75"/>
      <c r="BYT215" s="75"/>
      <c r="BYU215" s="75"/>
      <c r="BYV215" s="75"/>
      <c r="BYW215" s="75"/>
      <c r="BYX215" s="75"/>
      <c r="BYY215" s="75"/>
      <c r="BYZ215" s="75"/>
      <c r="BZA215" s="75"/>
      <c r="BZB215" s="75"/>
      <c r="BZC215" s="75"/>
      <c r="BZD215" s="75"/>
      <c r="BZE215" s="75"/>
      <c r="BZF215" s="75"/>
      <c r="BZG215" s="75"/>
      <c r="BZH215" s="75"/>
      <c r="BZI215" s="75"/>
      <c r="BZJ215" s="75"/>
      <c r="BZK215" s="75"/>
      <c r="BZL215" s="75"/>
      <c r="BZM215" s="75"/>
      <c r="BZN215" s="75"/>
      <c r="BZO215" s="75"/>
      <c r="BZP215" s="75"/>
      <c r="BZQ215" s="75"/>
      <c r="BZR215" s="75"/>
      <c r="BZS215" s="75"/>
      <c r="BZT215" s="75"/>
      <c r="BZU215" s="75"/>
      <c r="BZV215" s="75"/>
      <c r="BZW215" s="75"/>
      <c r="BZX215" s="75"/>
      <c r="BZY215" s="75"/>
      <c r="BZZ215" s="75"/>
      <c r="CAA215" s="75"/>
      <c r="CAB215" s="75"/>
      <c r="CAC215" s="75"/>
      <c r="CAD215" s="75"/>
      <c r="CAE215" s="75"/>
      <c r="CAF215" s="75"/>
      <c r="CAG215" s="75"/>
      <c r="CAH215" s="75"/>
      <c r="CAI215" s="75"/>
      <c r="CAJ215" s="75"/>
      <c r="CAK215" s="75"/>
      <c r="CAL215" s="75"/>
      <c r="CAM215" s="75"/>
      <c r="CAN215" s="75"/>
      <c r="CAO215" s="75"/>
      <c r="CAP215" s="75"/>
      <c r="CAQ215" s="75"/>
      <c r="CAR215" s="75"/>
      <c r="CAS215" s="75"/>
      <c r="CAT215" s="75"/>
      <c r="CAU215" s="75"/>
      <c r="CAV215" s="75"/>
      <c r="CAW215" s="75"/>
      <c r="CAX215" s="75"/>
      <c r="CAY215" s="75"/>
      <c r="CAZ215" s="75"/>
      <c r="CBA215" s="75"/>
      <c r="CBB215" s="75"/>
      <c r="CBC215" s="75"/>
      <c r="CBD215" s="75"/>
      <c r="CBE215" s="75"/>
      <c r="CBF215" s="75"/>
      <c r="CBG215" s="75"/>
      <c r="CBH215" s="75"/>
      <c r="CBI215" s="75"/>
      <c r="CBJ215" s="75"/>
      <c r="CBK215" s="75"/>
      <c r="CBL215" s="75"/>
      <c r="CBM215" s="75"/>
      <c r="CBN215" s="75"/>
      <c r="CBO215" s="75"/>
      <c r="CBP215" s="75"/>
      <c r="CBQ215" s="75"/>
      <c r="CBR215" s="75"/>
      <c r="CBS215" s="75"/>
      <c r="CBT215" s="75"/>
      <c r="CBU215" s="75"/>
      <c r="CBV215" s="75"/>
      <c r="CBW215" s="75"/>
      <c r="CBX215" s="75"/>
      <c r="CBY215" s="75"/>
      <c r="CBZ215" s="75"/>
      <c r="CCA215" s="75"/>
      <c r="CCB215" s="75"/>
      <c r="CCC215" s="75"/>
      <c r="CCD215" s="75"/>
      <c r="CCE215" s="75"/>
      <c r="CCF215" s="75"/>
      <c r="CCG215" s="75"/>
      <c r="CCH215" s="75"/>
      <c r="CCI215" s="75"/>
      <c r="CCJ215" s="75"/>
      <c r="CCK215" s="75"/>
      <c r="CCL215" s="75"/>
      <c r="CCM215" s="75"/>
      <c r="CCN215" s="75"/>
      <c r="CCO215" s="75"/>
      <c r="CCP215" s="75"/>
      <c r="CCQ215" s="75"/>
      <c r="CCR215" s="75"/>
      <c r="CCS215" s="75"/>
      <c r="CCT215" s="75"/>
      <c r="CCU215" s="75"/>
      <c r="CCV215" s="75"/>
      <c r="CCW215" s="75"/>
      <c r="CCX215" s="75"/>
      <c r="CCY215" s="75"/>
      <c r="CCZ215" s="75"/>
      <c r="CDA215" s="75"/>
      <c r="CDB215" s="75"/>
      <c r="CDC215" s="75"/>
      <c r="CDD215" s="75"/>
      <c r="CDE215" s="75"/>
      <c r="CDF215" s="75"/>
      <c r="CDG215" s="75"/>
      <c r="CDH215" s="75"/>
      <c r="CDI215" s="75"/>
      <c r="CDJ215" s="75"/>
      <c r="CDK215" s="75"/>
      <c r="CDL215" s="75"/>
      <c r="CDM215" s="75"/>
      <c r="CDN215" s="75"/>
      <c r="CDO215" s="75"/>
      <c r="CDP215" s="75"/>
      <c r="CDQ215" s="75"/>
      <c r="CDR215" s="75"/>
      <c r="CDS215" s="75"/>
      <c r="CDT215" s="75"/>
      <c r="CDU215" s="75"/>
      <c r="CDV215" s="75"/>
      <c r="CDW215" s="75"/>
      <c r="CDX215" s="75"/>
      <c r="CDY215" s="75"/>
      <c r="CDZ215" s="75"/>
      <c r="CEA215" s="75"/>
      <c r="CEB215" s="75"/>
      <c r="CEC215" s="75"/>
      <c r="CED215" s="75"/>
      <c r="CEE215" s="75"/>
      <c r="CEF215" s="75"/>
      <c r="CEG215" s="75"/>
      <c r="CEH215" s="75"/>
      <c r="CEI215" s="75"/>
      <c r="CEJ215" s="75"/>
      <c r="CEK215" s="75"/>
      <c r="CEL215" s="75"/>
      <c r="CEM215" s="75"/>
      <c r="CEN215" s="75"/>
      <c r="CEO215" s="75"/>
      <c r="CEP215" s="75"/>
      <c r="CEQ215" s="75"/>
      <c r="CER215" s="75"/>
      <c r="CES215" s="75"/>
      <c r="CET215" s="75"/>
      <c r="CEU215" s="75"/>
      <c r="CEV215" s="75"/>
      <c r="CEW215" s="75"/>
      <c r="CEX215" s="75"/>
      <c r="CEY215" s="75"/>
      <c r="CEZ215" s="75"/>
      <c r="CFA215" s="75"/>
      <c r="CFB215" s="75"/>
      <c r="CFC215" s="75"/>
      <c r="CFD215" s="75"/>
      <c r="CFE215" s="75"/>
      <c r="CFF215" s="75"/>
      <c r="CFG215" s="75"/>
      <c r="CFH215" s="75"/>
      <c r="CFI215" s="75"/>
      <c r="CFJ215" s="75"/>
      <c r="CFK215" s="75"/>
      <c r="CFL215" s="75"/>
      <c r="CFM215" s="75"/>
      <c r="CFN215" s="75"/>
      <c r="CFO215" s="75"/>
      <c r="CFP215" s="75"/>
      <c r="CFQ215" s="75"/>
      <c r="CFR215" s="75"/>
      <c r="CFS215" s="75"/>
      <c r="CFT215" s="75"/>
      <c r="CFU215" s="75"/>
      <c r="CFV215" s="75"/>
      <c r="CFW215" s="75"/>
      <c r="CFX215" s="75"/>
      <c r="CFY215" s="75"/>
      <c r="CFZ215" s="75"/>
      <c r="CGA215" s="75"/>
      <c r="CGB215" s="75"/>
      <c r="CGC215" s="75"/>
      <c r="CGD215" s="75"/>
      <c r="CGE215" s="75"/>
      <c r="CGF215" s="75"/>
      <c r="CGG215" s="75"/>
      <c r="CGH215" s="75"/>
      <c r="CGI215" s="75"/>
      <c r="CGJ215" s="75"/>
      <c r="CGK215" s="75"/>
      <c r="CGL215" s="75"/>
      <c r="CGM215" s="75"/>
      <c r="CGN215" s="75"/>
      <c r="CGO215" s="75"/>
      <c r="CGP215" s="75"/>
      <c r="CGQ215" s="75"/>
      <c r="CGR215" s="75"/>
      <c r="CGS215" s="75"/>
      <c r="CGT215" s="75"/>
      <c r="CGU215" s="75"/>
      <c r="CGV215" s="75"/>
      <c r="CGW215" s="75"/>
      <c r="CGX215" s="75"/>
      <c r="CGY215" s="75"/>
      <c r="CGZ215" s="75"/>
      <c r="CHA215" s="75"/>
      <c r="CHB215" s="75"/>
      <c r="CHC215" s="75"/>
      <c r="CHD215" s="75"/>
      <c r="CHE215" s="75"/>
      <c r="CHF215" s="75"/>
      <c r="CHG215" s="75"/>
      <c r="CHH215" s="75"/>
      <c r="CHI215" s="75"/>
      <c r="CHJ215" s="75"/>
      <c r="CHK215" s="75"/>
      <c r="CHL215" s="75"/>
      <c r="CHM215" s="75"/>
      <c r="CHN215" s="75"/>
      <c r="CHO215" s="75"/>
      <c r="CHP215" s="75"/>
      <c r="CHQ215" s="75"/>
      <c r="CHR215" s="75"/>
      <c r="CHS215" s="75"/>
      <c r="CHT215" s="75"/>
      <c r="CHU215" s="75"/>
      <c r="CHV215" s="75"/>
      <c r="CHW215" s="75"/>
      <c r="CHX215" s="75"/>
      <c r="CHY215" s="75"/>
      <c r="CHZ215" s="75"/>
      <c r="CIA215" s="75"/>
      <c r="CIB215" s="75"/>
      <c r="CIC215" s="75"/>
      <c r="CID215" s="75"/>
      <c r="CIE215" s="75"/>
      <c r="CIF215" s="75"/>
      <c r="CIG215" s="75"/>
      <c r="CIH215" s="75"/>
      <c r="CII215" s="75"/>
      <c r="CIJ215" s="75"/>
      <c r="CIK215" s="75"/>
      <c r="CIL215" s="75"/>
      <c r="CIM215" s="75"/>
      <c r="CIN215" s="75"/>
      <c r="CIO215" s="75"/>
      <c r="CIP215" s="75"/>
      <c r="CIQ215" s="75"/>
      <c r="CIR215" s="75"/>
      <c r="CIS215" s="75"/>
      <c r="CIT215" s="75"/>
      <c r="CIU215" s="75"/>
      <c r="CIV215" s="75"/>
      <c r="CIW215" s="75"/>
      <c r="CIX215" s="75"/>
      <c r="CIY215" s="75"/>
      <c r="CIZ215" s="75"/>
      <c r="CJA215" s="75"/>
      <c r="CJB215" s="75"/>
      <c r="CJC215" s="75"/>
      <c r="CJD215" s="75"/>
      <c r="CJE215" s="75"/>
      <c r="CJF215" s="75"/>
      <c r="CJG215" s="75"/>
      <c r="CJH215" s="75"/>
      <c r="CJI215" s="75"/>
      <c r="CJJ215" s="75"/>
      <c r="CJK215" s="75"/>
      <c r="CJL215" s="75"/>
      <c r="CJM215" s="75"/>
      <c r="CJN215" s="75"/>
      <c r="CJO215" s="75"/>
      <c r="CJP215" s="75"/>
      <c r="CJQ215" s="75"/>
      <c r="CJR215" s="75"/>
      <c r="CJS215" s="75"/>
      <c r="CJT215" s="75"/>
      <c r="CJU215" s="75"/>
      <c r="CJV215" s="75"/>
      <c r="CJW215" s="75"/>
      <c r="CJX215" s="75"/>
      <c r="CJY215" s="75"/>
      <c r="CJZ215" s="75"/>
      <c r="CKA215" s="75"/>
      <c r="CKB215" s="75"/>
      <c r="CKC215" s="75"/>
      <c r="CKD215" s="75"/>
      <c r="CKE215" s="75"/>
      <c r="CKF215" s="75"/>
      <c r="CKG215" s="75"/>
      <c r="CKH215" s="75"/>
      <c r="CKI215" s="75"/>
      <c r="CKJ215" s="75"/>
      <c r="CKK215" s="75"/>
      <c r="CKL215" s="75"/>
      <c r="CKM215" s="75"/>
      <c r="CKN215" s="75"/>
      <c r="CKO215" s="75"/>
      <c r="CKP215" s="75"/>
      <c r="CKQ215" s="75"/>
      <c r="CKR215" s="75"/>
      <c r="CKS215" s="75"/>
      <c r="CKT215" s="75"/>
      <c r="CKU215" s="75"/>
      <c r="CKV215" s="75"/>
      <c r="CKW215" s="75"/>
      <c r="CKX215" s="75"/>
      <c r="CKY215" s="75"/>
      <c r="CKZ215" s="75"/>
      <c r="CLA215" s="75"/>
      <c r="CLB215" s="75"/>
      <c r="CLC215" s="75"/>
      <c r="CLD215" s="75"/>
      <c r="CLE215" s="75"/>
      <c r="CLF215" s="75"/>
      <c r="CLG215" s="75"/>
      <c r="CLH215" s="75"/>
      <c r="CLI215" s="75"/>
      <c r="CLJ215" s="75"/>
      <c r="CLK215" s="75"/>
      <c r="CLL215" s="75"/>
      <c r="CLM215" s="75"/>
      <c r="CLN215" s="75"/>
      <c r="CLO215" s="75"/>
      <c r="CLP215" s="75"/>
      <c r="CLQ215" s="75"/>
      <c r="CLR215" s="75"/>
      <c r="CLS215" s="75"/>
      <c r="CLT215" s="75"/>
      <c r="CLU215" s="75"/>
      <c r="CLV215" s="75"/>
      <c r="CLW215" s="75"/>
      <c r="CLX215" s="75"/>
      <c r="CLY215" s="75"/>
      <c r="CLZ215" s="75"/>
      <c r="CMA215" s="75"/>
      <c r="CMB215" s="75"/>
      <c r="CMC215" s="75"/>
      <c r="CMD215" s="75"/>
      <c r="CME215" s="75"/>
      <c r="CMF215" s="75"/>
      <c r="CMG215" s="75"/>
      <c r="CMH215" s="75"/>
      <c r="CMI215" s="75"/>
      <c r="CMJ215" s="75"/>
      <c r="CMK215" s="75"/>
      <c r="CML215" s="75"/>
      <c r="CMM215" s="75"/>
      <c r="CMN215" s="75"/>
      <c r="CMO215" s="75"/>
      <c r="CMP215" s="75"/>
      <c r="CMQ215" s="75"/>
      <c r="CMR215" s="75"/>
      <c r="CMS215" s="75"/>
      <c r="CMT215" s="75"/>
      <c r="CMU215" s="75"/>
      <c r="CMV215" s="75"/>
      <c r="CMW215" s="75"/>
      <c r="CMX215" s="75"/>
      <c r="CMY215" s="75"/>
      <c r="CMZ215" s="75"/>
      <c r="CNA215" s="75"/>
      <c r="CNB215" s="75"/>
      <c r="CNC215" s="75"/>
      <c r="CND215" s="75"/>
      <c r="CNE215" s="75"/>
      <c r="CNF215" s="75"/>
      <c r="CNG215" s="75"/>
      <c r="CNH215" s="75"/>
      <c r="CNI215" s="75"/>
      <c r="CNJ215" s="75"/>
      <c r="CNK215" s="75"/>
      <c r="CNL215" s="75"/>
      <c r="CNM215" s="75"/>
      <c r="CNN215" s="75"/>
      <c r="CNO215" s="75"/>
      <c r="CNP215" s="75"/>
      <c r="CNQ215" s="75"/>
      <c r="CNR215" s="75"/>
      <c r="CNS215" s="75"/>
      <c r="CNT215" s="75"/>
      <c r="CNU215" s="75"/>
      <c r="CNV215" s="75"/>
      <c r="CNW215" s="75"/>
      <c r="CNX215" s="75"/>
      <c r="CNY215" s="75"/>
      <c r="CNZ215" s="75"/>
      <c r="COA215" s="75"/>
      <c r="COB215" s="75"/>
      <c r="COC215" s="75"/>
      <c r="COD215" s="75"/>
      <c r="COE215" s="75"/>
      <c r="COF215" s="75"/>
      <c r="COG215" s="75"/>
      <c r="COH215" s="75"/>
      <c r="COI215" s="75"/>
      <c r="COJ215" s="75"/>
      <c r="COK215" s="75"/>
      <c r="COL215" s="75"/>
      <c r="COM215" s="75"/>
      <c r="CON215" s="75"/>
      <c r="COO215" s="75"/>
      <c r="COP215" s="75"/>
      <c r="COQ215" s="75"/>
      <c r="COR215" s="75"/>
      <c r="COS215" s="75"/>
      <c r="COT215" s="75"/>
      <c r="COU215" s="75"/>
      <c r="COV215" s="75"/>
      <c r="COW215" s="75"/>
      <c r="COX215" s="75"/>
      <c r="COY215" s="75"/>
      <c r="COZ215" s="75"/>
      <c r="CPA215" s="75"/>
      <c r="CPB215" s="75"/>
      <c r="CPC215" s="75"/>
      <c r="CPD215" s="75"/>
      <c r="CPE215" s="75"/>
      <c r="CPF215" s="75"/>
      <c r="CPG215" s="75"/>
      <c r="CPH215" s="75"/>
      <c r="CPI215" s="75"/>
      <c r="CPJ215" s="75"/>
      <c r="CPK215" s="75"/>
      <c r="CPL215" s="75"/>
      <c r="CPM215" s="75"/>
      <c r="CPN215" s="75"/>
      <c r="CPO215" s="75"/>
      <c r="CPP215" s="75"/>
      <c r="CPQ215" s="75"/>
      <c r="CPR215" s="75"/>
      <c r="CPS215" s="75"/>
      <c r="CPT215" s="75"/>
      <c r="CPU215" s="75"/>
      <c r="CPV215" s="75"/>
      <c r="CPW215" s="75"/>
      <c r="CPX215" s="75"/>
      <c r="CPY215" s="75"/>
      <c r="CPZ215" s="75"/>
      <c r="CQA215" s="75"/>
      <c r="CQB215" s="75"/>
      <c r="CQC215" s="75"/>
      <c r="CQD215" s="75"/>
      <c r="CQE215" s="75"/>
      <c r="CQF215" s="75"/>
      <c r="CQG215" s="75"/>
      <c r="CQH215" s="75"/>
      <c r="CQI215" s="75"/>
      <c r="CQJ215" s="75"/>
      <c r="CQK215" s="75"/>
      <c r="CQL215" s="75"/>
      <c r="CQM215" s="75"/>
      <c r="CQN215" s="75"/>
      <c r="CQO215" s="75"/>
      <c r="CQP215" s="75"/>
      <c r="CQQ215" s="75"/>
      <c r="CQR215" s="75"/>
      <c r="CQS215" s="75"/>
      <c r="CQT215" s="75"/>
      <c r="CQU215" s="75"/>
      <c r="CQV215" s="75"/>
      <c r="CQW215" s="75"/>
      <c r="CQX215" s="75"/>
      <c r="CQY215" s="75"/>
      <c r="CQZ215" s="75"/>
      <c r="CRA215" s="75"/>
      <c r="CRB215" s="75"/>
      <c r="CRC215" s="75"/>
      <c r="CRD215" s="75"/>
      <c r="CRE215" s="75"/>
      <c r="CRF215" s="75"/>
      <c r="CRG215" s="75"/>
      <c r="CRH215" s="75"/>
      <c r="CRI215" s="75"/>
      <c r="CRJ215" s="75"/>
      <c r="CRK215" s="75"/>
      <c r="CRL215" s="75"/>
      <c r="CRM215" s="75"/>
      <c r="CRN215" s="75"/>
      <c r="CRO215" s="75"/>
      <c r="CRP215" s="75"/>
      <c r="CRQ215" s="75"/>
      <c r="CRR215" s="75"/>
      <c r="CRS215" s="75"/>
      <c r="CRT215" s="75"/>
      <c r="CRU215" s="75"/>
      <c r="CRV215" s="75"/>
      <c r="CRW215" s="75"/>
      <c r="CRX215" s="75"/>
      <c r="CRY215" s="75"/>
      <c r="CRZ215" s="75"/>
      <c r="CSA215" s="75"/>
      <c r="CSB215" s="75"/>
      <c r="CSC215" s="75"/>
      <c r="CSD215" s="75"/>
      <c r="CSE215" s="75"/>
      <c r="CSF215" s="75"/>
      <c r="CSG215" s="75"/>
      <c r="CSH215" s="75"/>
      <c r="CSI215" s="75"/>
      <c r="CSJ215" s="75"/>
      <c r="CSK215" s="75"/>
      <c r="CSL215" s="75"/>
      <c r="CSM215" s="75"/>
      <c r="CSN215" s="75"/>
      <c r="CSO215" s="75"/>
      <c r="CSP215" s="75"/>
      <c r="CSQ215" s="75"/>
      <c r="CSR215" s="75"/>
      <c r="CSS215" s="75"/>
      <c r="CST215" s="75"/>
      <c r="CSU215" s="75"/>
      <c r="CSV215" s="75"/>
      <c r="CSW215" s="75"/>
      <c r="CSX215" s="75"/>
      <c r="CSY215" s="75"/>
      <c r="CSZ215" s="75"/>
      <c r="CTA215" s="75"/>
      <c r="CTB215" s="75"/>
      <c r="CTC215" s="75"/>
      <c r="CTD215" s="75"/>
      <c r="CTE215" s="75"/>
      <c r="CTF215" s="75"/>
      <c r="CTG215" s="75"/>
      <c r="CTH215" s="75"/>
      <c r="CTI215" s="75"/>
      <c r="CTJ215" s="75"/>
      <c r="CTK215" s="75"/>
      <c r="CTL215" s="75"/>
      <c r="CTM215" s="75"/>
      <c r="CTN215" s="75"/>
      <c r="CTO215" s="75"/>
      <c r="CTP215" s="75"/>
      <c r="CTQ215" s="75"/>
      <c r="CTR215" s="75"/>
      <c r="CTS215" s="75"/>
      <c r="CTT215" s="75"/>
      <c r="CTU215" s="75"/>
      <c r="CTV215" s="75"/>
      <c r="CTW215" s="75"/>
      <c r="CTX215" s="75"/>
      <c r="CTY215" s="75"/>
      <c r="CTZ215" s="75"/>
      <c r="CUA215" s="75"/>
      <c r="CUB215" s="75"/>
      <c r="CUC215" s="75"/>
      <c r="CUD215" s="75"/>
      <c r="CUE215" s="75"/>
      <c r="CUF215" s="75"/>
      <c r="CUG215" s="75"/>
      <c r="CUH215" s="75"/>
      <c r="CUI215" s="75"/>
      <c r="CUJ215" s="75"/>
      <c r="CUK215" s="75"/>
      <c r="CUL215" s="75"/>
      <c r="CUM215" s="75"/>
      <c r="CUN215" s="75"/>
      <c r="CUO215" s="75"/>
      <c r="CUP215" s="75"/>
      <c r="CUQ215" s="75"/>
      <c r="CUR215" s="75"/>
      <c r="CUS215" s="75"/>
      <c r="CUT215" s="75"/>
      <c r="CUU215" s="75"/>
      <c r="CUV215" s="75"/>
      <c r="CUW215" s="75"/>
      <c r="CUX215" s="75"/>
      <c r="CUY215" s="75"/>
      <c r="CUZ215" s="75"/>
      <c r="CVA215" s="75"/>
      <c r="CVB215" s="75"/>
      <c r="CVC215" s="75"/>
      <c r="CVD215" s="75"/>
      <c r="CVE215" s="75"/>
      <c r="CVF215" s="75"/>
      <c r="CVG215" s="75"/>
      <c r="CVH215" s="75"/>
      <c r="CVI215" s="75"/>
      <c r="CVJ215" s="75"/>
      <c r="CVK215" s="75"/>
      <c r="CVL215" s="75"/>
      <c r="CVM215" s="75"/>
      <c r="CVN215" s="75"/>
      <c r="CVO215" s="75"/>
      <c r="CVP215" s="75"/>
      <c r="CVQ215" s="75"/>
      <c r="CVR215" s="75"/>
      <c r="CVS215" s="75"/>
      <c r="CVT215" s="75"/>
      <c r="CVU215" s="75"/>
      <c r="CVV215" s="75"/>
      <c r="CVW215" s="75"/>
      <c r="CVX215" s="75"/>
      <c r="CVY215" s="75"/>
      <c r="CVZ215" s="75"/>
      <c r="CWA215" s="75"/>
      <c r="CWB215" s="75"/>
      <c r="CWC215" s="75"/>
      <c r="CWD215" s="75"/>
      <c r="CWE215" s="75"/>
      <c r="CWF215" s="75"/>
      <c r="CWG215" s="75"/>
      <c r="CWH215" s="75"/>
      <c r="CWI215" s="75"/>
      <c r="CWJ215" s="75"/>
      <c r="CWK215" s="75"/>
      <c r="CWL215" s="75"/>
      <c r="CWM215" s="75"/>
      <c r="CWN215" s="75"/>
      <c r="CWO215" s="75"/>
      <c r="CWP215" s="75"/>
      <c r="CWQ215" s="75"/>
      <c r="CWR215" s="75"/>
      <c r="CWS215" s="75"/>
      <c r="CWT215" s="75"/>
      <c r="CWU215" s="75"/>
      <c r="CWV215" s="75"/>
      <c r="CWW215" s="75"/>
      <c r="CWX215" s="75"/>
      <c r="CWY215" s="75"/>
      <c r="CWZ215" s="75"/>
      <c r="CXA215" s="75"/>
      <c r="CXB215" s="75"/>
      <c r="CXC215" s="75"/>
      <c r="CXD215" s="75"/>
      <c r="CXE215" s="75"/>
      <c r="CXF215" s="75"/>
      <c r="CXG215" s="75"/>
      <c r="CXH215" s="75"/>
      <c r="CXI215" s="75"/>
      <c r="CXJ215" s="75"/>
      <c r="CXK215" s="75"/>
      <c r="CXL215" s="75"/>
      <c r="CXM215" s="75"/>
      <c r="CXN215" s="75"/>
      <c r="CXO215" s="75"/>
      <c r="CXP215" s="75"/>
      <c r="CXQ215" s="75"/>
      <c r="CXR215" s="75"/>
      <c r="CXS215" s="75"/>
      <c r="CXT215" s="75"/>
      <c r="CXU215" s="75"/>
      <c r="CXV215" s="75"/>
      <c r="CXW215" s="75"/>
      <c r="CXX215" s="75"/>
      <c r="CXY215" s="75"/>
      <c r="CXZ215" s="75"/>
      <c r="CYA215" s="75"/>
      <c r="CYB215" s="75"/>
      <c r="CYC215" s="75"/>
      <c r="CYD215" s="75"/>
      <c r="CYE215" s="75"/>
      <c r="CYF215" s="75"/>
      <c r="CYG215" s="75"/>
      <c r="CYH215" s="75"/>
      <c r="CYI215" s="75"/>
      <c r="CYJ215" s="75"/>
      <c r="CYK215" s="75"/>
      <c r="CYL215" s="75"/>
      <c r="CYM215" s="75"/>
      <c r="CYN215" s="75"/>
      <c r="CYO215" s="75"/>
      <c r="CYP215" s="75"/>
      <c r="CYQ215" s="75"/>
      <c r="CYR215" s="75"/>
      <c r="CYS215" s="75"/>
      <c r="CYT215" s="75"/>
      <c r="CYU215" s="75"/>
      <c r="CYV215" s="75"/>
      <c r="CYW215" s="75"/>
      <c r="CYX215" s="75"/>
      <c r="CYY215" s="75"/>
      <c r="CYZ215" s="75"/>
      <c r="CZA215" s="75"/>
      <c r="CZB215" s="75"/>
      <c r="CZC215" s="75"/>
      <c r="CZD215" s="75"/>
      <c r="CZE215" s="75"/>
      <c r="CZF215" s="75"/>
      <c r="CZG215" s="75"/>
      <c r="CZH215" s="75"/>
      <c r="CZI215" s="75"/>
      <c r="CZJ215" s="75"/>
      <c r="CZK215" s="75"/>
      <c r="CZL215" s="75"/>
      <c r="CZM215" s="75"/>
      <c r="CZN215" s="75"/>
      <c r="CZO215" s="75"/>
      <c r="CZP215" s="75"/>
      <c r="CZQ215" s="75"/>
      <c r="CZR215" s="75"/>
      <c r="CZS215" s="75"/>
      <c r="CZT215" s="75"/>
      <c r="CZU215" s="75"/>
      <c r="CZV215" s="75"/>
      <c r="CZW215" s="75"/>
      <c r="CZX215" s="75"/>
      <c r="CZY215" s="75"/>
      <c r="CZZ215" s="75"/>
      <c r="DAA215" s="75"/>
      <c r="DAB215" s="75"/>
      <c r="DAC215" s="75"/>
      <c r="DAD215" s="75"/>
      <c r="DAE215" s="75"/>
      <c r="DAF215" s="75"/>
      <c r="DAG215" s="75"/>
      <c r="DAH215" s="75"/>
      <c r="DAI215" s="75"/>
      <c r="DAJ215" s="75"/>
      <c r="DAK215" s="75"/>
      <c r="DAL215" s="75"/>
      <c r="DAM215" s="75"/>
      <c r="DAN215" s="75"/>
      <c r="DAO215" s="75"/>
      <c r="DAP215" s="75"/>
      <c r="DAQ215" s="75"/>
      <c r="DAR215" s="75"/>
      <c r="DAS215" s="75"/>
      <c r="DAT215" s="75"/>
      <c r="DAU215" s="75"/>
      <c r="DAV215" s="75"/>
      <c r="DAW215" s="75"/>
      <c r="DAX215" s="75"/>
      <c r="DAY215" s="75"/>
      <c r="DAZ215" s="75"/>
      <c r="DBA215" s="75"/>
      <c r="DBB215" s="75"/>
      <c r="DBC215" s="75"/>
      <c r="DBD215" s="75"/>
      <c r="DBE215" s="75"/>
      <c r="DBF215" s="75"/>
      <c r="DBG215" s="75"/>
      <c r="DBH215" s="75"/>
      <c r="DBI215" s="75"/>
      <c r="DBJ215" s="75"/>
      <c r="DBK215" s="75"/>
      <c r="DBL215" s="75"/>
      <c r="DBM215" s="75"/>
      <c r="DBN215" s="75"/>
      <c r="DBO215" s="75"/>
      <c r="DBP215" s="75"/>
      <c r="DBQ215" s="75"/>
      <c r="DBR215" s="75"/>
      <c r="DBS215" s="75"/>
      <c r="DBT215" s="75"/>
      <c r="DBU215" s="75"/>
      <c r="DBV215" s="75"/>
      <c r="DBW215" s="75"/>
      <c r="DBX215" s="75"/>
      <c r="DBY215" s="75"/>
      <c r="DBZ215" s="75"/>
      <c r="DCA215" s="75"/>
      <c r="DCB215" s="75"/>
      <c r="DCC215" s="75"/>
      <c r="DCD215" s="75"/>
      <c r="DCE215" s="75"/>
      <c r="DCF215" s="75"/>
      <c r="DCG215" s="75"/>
      <c r="DCH215" s="75"/>
      <c r="DCI215" s="75"/>
      <c r="DCJ215" s="75"/>
      <c r="DCK215" s="75"/>
      <c r="DCL215" s="75"/>
      <c r="DCM215" s="75"/>
      <c r="DCN215" s="75"/>
      <c r="DCO215" s="75"/>
      <c r="DCP215" s="75"/>
      <c r="DCQ215" s="75"/>
      <c r="DCR215" s="75"/>
      <c r="DCS215" s="75"/>
      <c r="DCT215" s="75"/>
      <c r="DCU215" s="75"/>
      <c r="DCV215" s="75"/>
      <c r="DCW215" s="75"/>
      <c r="DCX215" s="75"/>
      <c r="DCY215" s="75"/>
      <c r="DCZ215" s="75"/>
      <c r="DDA215" s="75"/>
      <c r="DDB215" s="75"/>
      <c r="DDC215" s="75"/>
      <c r="DDD215" s="75"/>
      <c r="DDE215" s="75"/>
      <c r="DDF215" s="75"/>
      <c r="DDG215" s="75"/>
      <c r="DDH215" s="75"/>
      <c r="DDI215" s="75"/>
      <c r="DDJ215" s="75"/>
      <c r="DDK215" s="75"/>
      <c r="DDL215" s="75"/>
      <c r="DDM215" s="75"/>
      <c r="DDN215" s="75"/>
      <c r="DDO215" s="75"/>
      <c r="DDP215" s="75"/>
      <c r="DDQ215" s="75"/>
      <c r="DDR215" s="75"/>
      <c r="DDS215" s="75"/>
      <c r="DDT215" s="75"/>
      <c r="DDU215" s="75"/>
      <c r="DDV215" s="75"/>
      <c r="DDW215" s="75"/>
      <c r="DDX215" s="75"/>
      <c r="DDY215" s="75"/>
      <c r="DDZ215" s="75"/>
      <c r="DEA215" s="75"/>
      <c r="DEB215" s="75"/>
      <c r="DEC215" s="75"/>
      <c r="DED215" s="75"/>
      <c r="DEE215" s="75"/>
      <c r="DEF215" s="75"/>
      <c r="DEG215" s="75"/>
      <c r="DEH215" s="75"/>
      <c r="DEI215" s="75"/>
      <c r="DEJ215" s="75"/>
      <c r="DEK215" s="75"/>
      <c r="DEL215" s="75"/>
      <c r="DEM215" s="75"/>
      <c r="DEN215" s="75"/>
      <c r="DEO215" s="75"/>
      <c r="DEP215" s="75"/>
      <c r="DEQ215" s="75"/>
      <c r="DER215" s="75"/>
      <c r="DES215" s="75"/>
      <c r="DET215" s="75"/>
      <c r="DEU215" s="75"/>
      <c r="DEV215" s="75"/>
      <c r="DEW215" s="75"/>
      <c r="DEX215" s="75"/>
      <c r="DEY215" s="75"/>
      <c r="DEZ215" s="75"/>
      <c r="DFA215" s="75"/>
      <c r="DFB215" s="75"/>
      <c r="DFC215" s="75"/>
      <c r="DFD215" s="75"/>
      <c r="DFE215" s="75"/>
      <c r="DFF215" s="75"/>
      <c r="DFG215" s="75"/>
      <c r="DFH215" s="75"/>
      <c r="DFI215" s="75"/>
      <c r="DFJ215" s="75"/>
      <c r="DFK215" s="75"/>
      <c r="DFL215" s="75"/>
      <c r="DFM215" s="75"/>
      <c r="DFN215" s="75"/>
      <c r="DFO215" s="75"/>
      <c r="DFP215" s="75"/>
      <c r="DFQ215" s="75"/>
      <c r="DFR215" s="75"/>
      <c r="DFS215" s="75"/>
      <c r="DFT215" s="75"/>
      <c r="DFU215" s="75"/>
      <c r="DFV215" s="75"/>
      <c r="DFW215" s="75"/>
      <c r="DFX215" s="75"/>
      <c r="DFY215" s="75"/>
      <c r="DFZ215" s="75"/>
      <c r="DGA215" s="75"/>
      <c r="DGB215" s="75"/>
      <c r="DGC215" s="75"/>
      <c r="DGD215" s="75"/>
      <c r="DGE215" s="75"/>
      <c r="DGF215" s="75"/>
      <c r="DGG215" s="75"/>
      <c r="DGH215" s="75"/>
      <c r="DGI215" s="75"/>
      <c r="DGJ215" s="75"/>
      <c r="DGK215" s="75"/>
      <c r="DGL215" s="75"/>
      <c r="DGM215" s="75"/>
      <c r="DGN215" s="75"/>
      <c r="DGO215" s="75"/>
      <c r="DGP215" s="75"/>
      <c r="DGQ215" s="75"/>
      <c r="DGR215" s="75"/>
      <c r="DGS215" s="75"/>
      <c r="DGT215" s="75"/>
      <c r="DGU215" s="75"/>
      <c r="DGV215" s="75"/>
      <c r="DGW215" s="75"/>
      <c r="DGX215" s="75"/>
      <c r="DGY215" s="75"/>
      <c r="DGZ215" s="75"/>
      <c r="DHA215" s="75"/>
      <c r="DHB215" s="75"/>
      <c r="DHC215" s="75"/>
      <c r="DHD215" s="75"/>
      <c r="DHE215" s="75"/>
      <c r="DHF215" s="75"/>
      <c r="DHG215" s="75"/>
      <c r="DHH215" s="75"/>
      <c r="DHI215" s="75"/>
      <c r="DHJ215" s="75"/>
      <c r="DHK215" s="75"/>
      <c r="DHL215" s="75"/>
      <c r="DHM215" s="75"/>
      <c r="DHN215" s="75"/>
      <c r="DHO215" s="75"/>
      <c r="DHP215" s="75"/>
      <c r="DHQ215" s="75"/>
      <c r="DHR215" s="75"/>
      <c r="DHS215" s="75"/>
      <c r="DHT215" s="75"/>
      <c r="DHU215" s="75"/>
      <c r="DHV215" s="75"/>
      <c r="DHW215" s="75"/>
      <c r="DHX215" s="75"/>
      <c r="DHY215" s="75"/>
      <c r="DHZ215" s="75"/>
      <c r="DIA215" s="75"/>
      <c r="DIB215" s="75"/>
      <c r="DIC215" s="75"/>
      <c r="DID215" s="75"/>
      <c r="DIE215" s="75"/>
      <c r="DIF215" s="75"/>
      <c r="DIG215" s="75"/>
      <c r="DIH215" s="75"/>
      <c r="DII215" s="75"/>
      <c r="DIJ215" s="75"/>
      <c r="DIK215" s="75"/>
      <c r="DIL215" s="75"/>
      <c r="DIM215" s="75"/>
      <c r="DIN215" s="75"/>
      <c r="DIO215" s="75"/>
      <c r="DIP215" s="75"/>
      <c r="DIQ215" s="75"/>
      <c r="DIR215" s="75"/>
      <c r="DIS215" s="75"/>
      <c r="DIT215" s="75"/>
      <c r="DIU215" s="75"/>
      <c r="DIV215" s="75"/>
      <c r="DIW215" s="75"/>
      <c r="DIX215" s="75"/>
      <c r="DIY215" s="75"/>
      <c r="DIZ215" s="75"/>
      <c r="DJA215" s="75"/>
      <c r="DJB215" s="75"/>
      <c r="DJC215" s="75"/>
      <c r="DJD215" s="75"/>
      <c r="DJE215" s="75"/>
      <c r="DJF215" s="75"/>
      <c r="DJG215" s="75"/>
      <c r="DJH215" s="75"/>
      <c r="DJI215" s="75"/>
      <c r="DJJ215" s="75"/>
      <c r="DJK215" s="75"/>
      <c r="DJL215" s="75"/>
      <c r="DJM215" s="75"/>
      <c r="DJN215" s="75"/>
      <c r="DJO215" s="75"/>
      <c r="DJP215" s="75"/>
      <c r="DJQ215" s="75"/>
      <c r="DJR215" s="75"/>
      <c r="DJS215" s="75"/>
      <c r="DJT215" s="75"/>
      <c r="DJU215" s="75"/>
      <c r="DJV215" s="75"/>
      <c r="DJW215" s="75"/>
      <c r="DJX215" s="75"/>
      <c r="DJY215" s="75"/>
      <c r="DJZ215" s="75"/>
      <c r="DKA215" s="75"/>
      <c r="DKB215" s="75"/>
      <c r="DKC215" s="75"/>
      <c r="DKD215" s="75"/>
      <c r="DKE215" s="75"/>
      <c r="DKF215" s="75"/>
      <c r="DKG215" s="75"/>
      <c r="DKH215" s="75"/>
      <c r="DKI215" s="75"/>
      <c r="DKJ215" s="75"/>
      <c r="DKK215" s="75"/>
      <c r="DKL215" s="75"/>
      <c r="DKM215" s="75"/>
      <c r="DKN215" s="75"/>
      <c r="DKO215" s="75"/>
      <c r="DKP215" s="75"/>
      <c r="DKQ215" s="75"/>
      <c r="DKR215" s="75"/>
      <c r="DKS215" s="75"/>
      <c r="DKT215" s="75"/>
      <c r="DKU215" s="75"/>
      <c r="DKV215" s="75"/>
      <c r="DKW215" s="75"/>
      <c r="DKX215" s="75"/>
      <c r="DKY215" s="75"/>
      <c r="DKZ215" s="75"/>
      <c r="DLA215" s="75"/>
      <c r="DLB215" s="75"/>
      <c r="DLC215" s="75"/>
      <c r="DLD215" s="75"/>
      <c r="DLE215" s="75"/>
      <c r="DLF215" s="75"/>
      <c r="DLG215" s="75"/>
      <c r="DLH215" s="75"/>
      <c r="DLI215" s="75"/>
      <c r="DLJ215" s="75"/>
      <c r="DLK215" s="75"/>
      <c r="DLL215" s="75"/>
      <c r="DLM215" s="75"/>
      <c r="DLN215" s="75"/>
      <c r="DLO215" s="75"/>
      <c r="DLP215" s="75"/>
      <c r="DLQ215" s="75"/>
      <c r="DLR215" s="75"/>
      <c r="DLS215" s="75"/>
      <c r="DLT215" s="75"/>
      <c r="DLU215" s="75"/>
      <c r="DLV215" s="75"/>
      <c r="DLW215" s="75"/>
      <c r="DLX215" s="75"/>
      <c r="DLY215" s="75"/>
      <c r="DLZ215" s="75"/>
      <c r="DMA215" s="75"/>
      <c r="DMB215" s="75"/>
      <c r="DMC215" s="75"/>
      <c r="DMD215" s="75"/>
      <c r="DME215" s="75"/>
      <c r="DMF215" s="75"/>
      <c r="DMG215" s="75"/>
      <c r="DMH215" s="75"/>
      <c r="DMI215" s="75"/>
      <c r="DMJ215" s="75"/>
      <c r="DMK215" s="75"/>
      <c r="DML215" s="75"/>
      <c r="DMM215" s="75"/>
      <c r="DMN215" s="75"/>
      <c r="DMO215" s="75"/>
      <c r="DMP215" s="75"/>
      <c r="DMQ215" s="75"/>
      <c r="DMR215" s="75"/>
      <c r="DMS215" s="75"/>
      <c r="DMT215" s="75"/>
      <c r="DMU215" s="75"/>
      <c r="DMV215" s="75"/>
      <c r="DMW215" s="75"/>
      <c r="DMX215" s="75"/>
      <c r="DMY215" s="75"/>
      <c r="DMZ215" s="75"/>
      <c r="DNA215" s="75"/>
      <c r="DNB215" s="75"/>
      <c r="DNC215" s="75"/>
      <c r="DND215" s="75"/>
      <c r="DNE215" s="75"/>
      <c r="DNF215" s="75"/>
      <c r="DNG215" s="75"/>
      <c r="DNH215" s="75"/>
      <c r="DNI215" s="75"/>
      <c r="DNJ215" s="75"/>
      <c r="DNK215" s="75"/>
      <c r="DNL215" s="75"/>
      <c r="DNM215" s="75"/>
      <c r="DNN215" s="75"/>
      <c r="DNO215" s="75"/>
      <c r="DNP215" s="75"/>
      <c r="DNQ215" s="75"/>
      <c r="DNR215" s="75"/>
      <c r="DNS215" s="75"/>
      <c r="DNT215" s="75"/>
      <c r="DNU215" s="75"/>
      <c r="DNV215" s="75"/>
      <c r="DNW215" s="75"/>
      <c r="DNX215" s="75"/>
      <c r="DNY215" s="75"/>
      <c r="DNZ215" s="75"/>
      <c r="DOA215" s="75"/>
      <c r="DOB215" s="75"/>
      <c r="DOC215" s="75"/>
      <c r="DOD215" s="75"/>
      <c r="DOE215" s="75"/>
      <c r="DOF215" s="75"/>
      <c r="DOG215" s="75"/>
      <c r="DOH215" s="75"/>
      <c r="DOI215" s="75"/>
      <c r="DOJ215" s="75"/>
      <c r="DOK215" s="75"/>
      <c r="DOL215" s="75"/>
      <c r="DOM215" s="75"/>
      <c r="DON215" s="75"/>
      <c r="DOO215" s="75"/>
      <c r="DOP215" s="75"/>
      <c r="DOQ215" s="75"/>
      <c r="DOR215" s="75"/>
      <c r="DOS215" s="75"/>
      <c r="DOT215" s="75"/>
      <c r="DOU215" s="75"/>
      <c r="DOV215" s="75"/>
      <c r="DOW215" s="75"/>
      <c r="DOX215" s="75"/>
      <c r="DOY215" s="75"/>
      <c r="DOZ215" s="75"/>
      <c r="DPA215" s="75"/>
      <c r="DPB215" s="75"/>
      <c r="DPC215" s="75"/>
      <c r="DPD215" s="75"/>
      <c r="DPE215" s="75"/>
      <c r="DPF215" s="75"/>
      <c r="DPG215" s="75"/>
      <c r="DPH215" s="75"/>
      <c r="DPI215" s="75"/>
      <c r="DPJ215" s="75"/>
      <c r="DPK215" s="75"/>
      <c r="DPL215" s="75"/>
      <c r="DPM215" s="75"/>
      <c r="DPN215" s="75"/>
      <c r="DPO215" s="75"/>
      <c r="DPP215" s="75"/>
      <c r="DPQ215" s="75"/>
      <c r="DPR215" s="75"/>
      <c r="DPS215" s="75"/>
      <c r="DPT215" s="75"/>
      <c r="DPU215" s="75"/>
      <c r="DPV215" s="75"/>
      <c r="DPW215" s="75"/>
      <c r="DPX215" s="75"/>
      <c r="DPY215" s="75"/>
      <c r="DPZ215" s="75"/>
      <c r="DQA215" s="75"/>
      <c r="DQB215" s="75"/>
      <c r="DQC215" s="75"/>
      <c r="DQD215" s="75"/>
      <c r="DQE215" s="75"/>
      <c r="DQF215" s="75"/>
      <c r="DQG215" s="75"/>
      <c r="DQH215" s="75"/>
      <c r="DQI215" s="75"/>
      <c r="DQJ215" s="75"/>
      <c r="DQK215" s="75"/>
      <c r="DQL215" s="75"/>
      <c r="DQM215" s="75"/>
      <c r="DQN215" s="75"/>
      <c r="DQO215" s="75"/>
      <c r="DQP215" s="75"/>
      <c r="DQQ215" s="75"/>
      <c r="DQR215" s="75"/>
      <c r="DQS215" s="75"/>
      <c r="DQT215" s="75"/>
      <c r="DQU215" s="75"/>
      <c r="DQV215" s="75"/>
      <c r="DQW215" s="75"/>
      <c r="DQX215" s="75"/>
      <c r="DQY215" s="75"/>
      <c r="DQZ215" s="75"/>
      <c r="DRA215" s="75"/>
      <c r="DRB215" s="75"/>
      <c r="DRC215" s="75"/>
      <c r="DRD215" s="75"/>
      <c r="DRE215" s="75"/>
      <c r="DRF215" s="75"/>
      <c r="DRG215" s="75"/>
      <c r="DRH215" s="75"/>
      <c r="DRI215" s="75"/>
      <c r="DRJ215" s="75"/>
      <c r="DRK215" s="75"/>
      <c r="DRL215" s="75"/>
      <c r="DRM215" s="75"/>
      <c r="DRN215" s="75"/>
      <c r="DRO215" s="75"/>
      <c r="DRP215" s="75"/>
      <c r="DRQ215" s="75"/>
      <c r="DRR215" s="75"/>
      <c r="DRS215" s="75"/>
      <c r="DRT215" s="75"/>
      <c r="DRU215" s="75"/>
      <c r="DRV215" s="75"/>
      <c r="DRW215" s="75"/>
      <c r="DRX215" s="75"/>
      <c r="DRY215" s="75"/>
      <c r="DRZ215" s="75"/>
      <c r="DSA215" s="75"/>
      <c r="DSB215" s="75"/>
      <c r="DSC215" s="75"/>
      <c r="DSD215" s="75"/>
      <c r="DSE215" s="75"/>
      <c r="DSF215" s="75"/>
      <c r="DSG215" s="75"/>
      <c r="DSH215" s="75"/>
      <c r="DSI215" s="75"/>
      <c r="DSJ215" s="75"/>
      <c r="DSK215" s="75"/>
      <c r="DSL215" s="75"/>
      <c r="DSM215" s="75"/>
      <c r="DSN215" s="75"/>
      <c r="DSO215" s="75"/>
      <c r="DSP215" s="75"/>
      <c r="DSQ215" s="75"/>
      <c r="DSR215" s="75"/>
      <c r="DSS215" s="75"/>
      <c r="DST215" s="75"/>
      <c r="DSU215" s="75"/>
      <c r="DSV215" s="75"/>
      <c r="DSW215" s="75"/>
      <c r="DSX215" s="75"/>
      <c r="DSY215" s="75"/>
      <c r="DSZ215" s="75"/>
      <c r="DTA215" s="75"/>
      <c r="DTB215" s="75"/>
      <c r="DTC215" s="75"/>
      <c r="DTD215" s="75"/>
      <c r="DTE215" s="75"/>
      <c r="DTF215" s="75"/>
      <c r="DTG215" s="75"/>
      <c r="DTH215" s="75"/>
      <c r="DTI215" s="75"/>
      <c r="DTJ215" s="75"/>
      <c r="DTK215" s="75"/>
      <c r="DTL215" s="75"/>
      <c r="DTM215" s="75"/>
      <c r="DTN215" s="75"/>
      <c r="DTO215" s="75"/>
      <c r="DTP215" s="75"/>
      <c r="DTQ215" s="75"/>
      <c r="DTR215" s="75"/>
      <c r="DTS215" s="75"/>
      <c r="DTT215" s="75"/>
      <c r="DTU215" s="75"/>
      <c r="DTV215" s="75"/>
      <c r="DTW215" s="75"/>
      <c r="DTX215" s="75"/>
      <c r="DTY215" s="75"/>
      <c r="DTZ215" s="75"/>
      <c r="DUA215" s="75"/>
      <c r="DUB215" s="75"/>
      <c r="DUC215" s="75"/>
      <c r="DUD215" s="75"/>
      <c r="DUE215" s="75"/>
      <c r="DUF215" s="75"/>
      <c r="DUG215" s="75"/>
      <c r="DUH215" s="75"/>
      <c r="DUI215" s="75"/>
      <c r="DUJ215" s="75"/>
      <c r="DUK215" s="75"/>
      <c r="DUL215" s="75"/>
      <c r="DUM215" s="75"/>
      <c r="DUN215" s="75"/>
      <c r="DUO215" s="75"/>
      <c r="DUP215" s="75"/>
      <c r="DUQ215" s="75"/>
      <c r="DUR215" s="75"/>
      <c r="DUS215" s="75"/>
      <c r="DUT215" s="75"/>
      <c r="DUU215" s="75"/>
      <c r="DUV215" s="75"/>
      <c r="DUW215" s="75"/>
      <c r="DUX215" s="75"/>
      <c r="DUY215" s="75"/>
      <c r="DUZ215" s="75"/>
      <c r="DVA215" s="75"/>
      <c r="DVB215" s="75"/>
      <c r="DVC215" s="75"/>
      <c r="DVD215" s="75"/>
      <c r="DVE215" s="75"/>
      <c r="DVF215" s="75"/>
      <c r="DVG215" s="75"/>
      <c r="DVH215" s="75"/>
      <c r="DVI215" s="75"/>
      <c r="DVJ215" s="75"/>
      <c r="DVK215" s="75"/>
      <c r="DVL215" s="75"/>
      <c r="DVM215" s="75"/>
      <c r="DVN215" s="75"/>
      <c r="DVO215" s="75"/>
      <c r="DVP215" s="75"/>
      <c r="DVQ215" s="75"/>
      <c r="DVR215" s="75"/>
      <c r="DVS215" s="75"/>
      <c r="DVT215" s="75"/>
      <c r="DVU215" s="75"/>
      <c r="DVV215" s="75"/>
      <c r="DVW215" s="75"/>
      <c r="DVX215" s="75"/>
      <c r="DVY215" s="75"/>
      <c r="DVZ215" s="75"/>
      <c r="DWA215" s="75"/>
      <c r="DWB215" s="75"/>
      <c r="DWC215" s="75"/>
      <c r="DWD215" s="75"/>
      <c r="DWE215" s="75"/>
      <c r="DWF215" s="75"/>
      <c r="DWG215" s="75"/>
      <c r="DWH215" s="75"/>
      <c r="DWI215" s="75"/>
      <c r="DWJ215" s="75"/>
      <c r="DWK215" s="75"/>
      <c r="DWL215" s="75"/>
      <c r="DWM215" s="75"/>
      <c r="DWN215" s="75"/>
      <c r="DWO215" s="75"/>
      <c r="DWP215" s="75"/>
      <c r="DWQ215" s="75"/>
      <c r="DWR215" s="75"/>
      <c r="DWS215" s="75"/>
      <c r="DWT215" s="75"/>
      <c r="DWU215" s="75"/>
      <c r="DWV215" s="75"/>
      <c r="DWW215" s="75"/>
      <c r="DWX215" s="75"/>
      <c r="DWY215" s="75"/>
      <c r="DWZ215" s="75"/>
      <c r="DXA215" s="75"/>
      <c r="DXB215" s="75"/>
      <c r="DXC215" s="75"/>
      <c r="DXD215" s="75"/>
      <c r="DXE215" s="75"/>
      <c r="DXF215" s="75"/>
      <c r="DXG215" s="75"/>
      <c r="DXH215" s="75"/>
      <c r="DXI215" s="75"/>
      <c r="DXJ215" s="75"/>
      <c r="DXK215" s="75"/>
      <c r="DXL215" s="75"/>
      <c r="DXM215" s="75"/>
      <c r="DXN215" s="75"/>
      <c r="DXO215" s="75"/>
      <c r="DXP215" s="75"/>
      <c r="DXQ215" s="75"/>
      <c r="DXR215" s="75"/>
      <c r="DXS215" s="75"/>
      <c r="DXT215" s="75"/>
      <c r="DXU215" s="75"/>
      <c r="DXV215" s="75"/>
      <c r="DXW215" s="75"/>
      <c r="DXX215" s="75"/>
      <c r="DXY215" s="75"/>
      <c r="DXZ215" s="75"/>
      <c r="DYA215" s="75"/>
      <c r="DYB215" s="75"/>
      <c r="DYC215" s="75"/>
      <c r="DYD215" s="75"/>
      <c r="DYE215" s="75"/>
      <c r="DYF215" s="75"/>
      <c r="DYG215" s="75"/>
      <c r="DYH215" s="75"/>
      <c r="DYI215" s="75"/>
      <c r="DYJ215" s="75"/>
      <c r="DYK215" s="75"/>
      <c r="DYL215" s="75"/>
      <c r="DYM215" s="75"/>
      <c r="DYN215" s="75"/>
      <c r="DYO215" s="75"/>
      <c r="DYP215" s="75"/>
      <c r="DYQ215" s="75"/>
      <c r="DYR215" s="75"/>
      <c r="DYS215" s="75"/>
      <c r="DYT215" s="75"/>
      <c r="DYU215" s="75"/>
      <c r="DYV215" s="75"/>
      <c r="DYW215" s="75"/>
      <c r="DYX215" s="75"/>
      <c r="DYY215" s="75"/>
      <c r="DYZ215" s="75"/>
      <c r="DZA215" s="75"/>
      <c r="DZB215" s="75"/>
      <c r="DZC215" s="75"/>
      <c r="DZD215" s="75"/>
      <c r="DZE215" s="75"/>
      <c r="DZF215" s="75"/>
      <c r="DZG215" s="75"/>
      <c r="DZH215" s="75"/>
      <c r="DZI215" s="75"/>
      <c r="DZJ215" s="75"/>
      <c r="DZK215" s="75"/>
      <c r="DZL215" s="75"/>
      <c r="DZM215" s="75"/>
      <c r="DZN215" s="75"/>
      <c r="DZO215" s="75"/>
      <c r="DZP215" s="75"/>
      <c r="DZQ215" s="75"/>
      <c r="DZR215" s="75"/>
      <c r="DZS215" s="75"/>
      <c r="DZT215" s="75"/>
      <c r="DZU215" s="75"/>
      <c r="DZV215" s="75"/>
      <c r="DZW215" s="75"/>
      <c r="DZX215" s="75"/>
      <c r="DZY215" s="75"/>
      <c r="DZZ215" s="75"/>
      <c r="EAA215" s="75"/>
      <c r="EAB215" s="75"/>
      <c r="EAC215" s="75"/>
      <c r="EAD215" s="75"/>
      <c r="EAE215" s="75"/>
      <c r="EAF215" s="75"/>
      <c r="EAG215" s="75"/>
      <c r="EAH215" s="75"/>
      <c r="EAI215" s="75"/>
      <c r="EAJ215" s="75"/>
      <c r="EAK215" s="75"/>
      <c r="EAL215" s="75"/>
      <c r="EAM215" s="75"/>
      <c r="EAN215" s="75"/>
      <c r="EAO215" s="75"/>
      <c r="EAP215" s="75"/>
      <c r="EAQ215" s="75"/>
      <c r="EAR215" s="75"/>
      <c r="EAS215" s="75"/>
      <c r="EAT215" s="75"/>
      <c r="EAU215" s="75"/>
      <c r="EAV215" s="75"/>
      <c r="EAW215" s="75"/>
      <c r="EAX215" s="75"/>
      <c r="EAY215" s="75"/>
      <c r="EAZ215" s="75"/>
      <c r="EBA215" s="75"/>
      <c r="EBB215" s="75"/>
      <c r="EBC215" s="75"/>
      <c r="EBD215" s="75"/>
      <c r="EBE215" s="75"/>
      <c r="EBF215" s="75"/>
      <c r="EBG215" s="75"/>
      <c r="EBH215" s="75"/>
      <c r="EBI215" s="75"/>
      <c r="EBJ215" s="75"/>
      <c r="EBK215" s="75"/>
      <c r="EBL215" s="75"/>
      <c r="EBM215" s="75"/>
      <c r="EBN215" s="75"/>
      <c r="EBO215" s="75"/>
      <c r="EBP215" s="75"/>
      <c r="EBQ215" s="75"/>
      <c r="EBR215" s="75"/>
      <c r="EBS215" s="75"/>
      <c r="EBT215" s="75"/>
      <c r="EBU215" s="75"/>
      <c r="EBV215" s="75"/>
      <c r="EBW215" s="75"/>
      <c r="EBX215" s="75"/>
      <c r="EBY215" s="75"/>
      <c r="EBZ215" s="75"/>
      <c r="ECA215" s="75"/>
      <c r="ECB215" s="75"/>
      <c r="ECC215" s="75"/>
      <c r="ECD215" s="75"/>
      <c r="ECE215" s="75"/>
      <c r="ECF215" s="75"/>
      <c r="ECG215" s="75"/>
      <c r="ECH215" s="75"/>
      <c r="ECI215" s="75"/>
      <c r="ECJ215" s="75"/>
      <c r="ECK215" s="75"/>
      <c r="ECL215" s="75"/>
      <c r="ECM215" s="75"/>
      <c r="ECN215" s="75"/>
      <c r="ECO215" s="75"/>
      <c r="ECP215" s="75"/>
      <c r="ECQ215" s="75"/>
      <c r="ECR215" s="75"/>
      <c r="ECS215" s="75"/>
      <c r="ECT215" s="75"/>
      <c r="ECU215" s="75"/>
      <c r="ECV215" s="75"/>
      <c r="ECW215" s="75"/>
      <c r="ECX215" s="75"/>
      <c r="ECY215" s="75"/>
      <c r="ECZ215" s="75"/>
      <c r="EDA215" s="75"/>
      <c r="EDB215" s="75"/>
      <c r="EDC215" s="75"/>
      <c r="EDD215" s="75"/>
      <c r="EDE215" s="75"/>
      <c r="EDF215" s="75"/>
      <c r="EDG215" s="75"/>
      <c r="EDH215" s="75"/>
      <c r="EDI215" s="75"/>
      <c r="EDJ215" s="75"/>
      <c r="EDK215" s="75"/>
      <c r="EDL215" s="75"/>
      <c r="EDM215" s="75"/>
      <c r="EDN215" s="75"/>
      <c r="EDO215" s="75"/>
      <c r="EDP215" s="75"/>
      <c r="EDQ215" s="75"/>
      <c r="EDR215" s="75"/>
      <c r="EDS215" s="75"/>
      <c r="EDT215" s="75"/>
      <c r="EDU215" s="75"/>
      <c r="EDV215" s="75"/>
      <c r="EDW215" s="75"/>
      <c r="EDX215" s="75"/>
      <c r="EDY215" s="75"/>
      <c r="EDZ215" s="75"/>
      <c r="EEA215" s="75"/>
      <c r="EEB215" s="75"/>
      <c r="EEC215" s="75"/>
      <c r="EED215" s="75"/>
      <c r="EEE215" s="75"/>
      <c r="EEF215" s="75"/>
      <c r="EEG215" s="75"/>
      <c r="EEH215" s="75"/>
      <c r="EEI215" s="75"/>
      <c r="EEJ215" s="75"/>
      <c r="EEK215" s="75"/>
      <c r="EEL215" s="75"/>
      <c r="EEM215" s="75"/>
      <c r="EEN215" s="75"/>
      <c r="EEO215" s="75"/>
      <c r="EEP215" s="75"/>
      <c r="EEQ215" s="75"/>
      <c r="EER215" s="75"/>
      <c r="EES215" s="75"/>
      <c r="EET215" s="75"/>
      <c r="EEU215" s="75"/>
      <c r="EEV215" s="75"/>
      <c r="EEW215" s="75"/>
      <c r="EEX215" s="75"/>
      <c r="EEY215" s="75"/>
      <c r="EEZ215" s="75"/>
      <c r="EFA215" s="75"/>
      <c r="EFB215" s="75"/>
      <c r="EFC215" s="75"/>
      <c r="EFD215" s="75"/>
      <c r="EFE215" s="75"/>
      <c r="EFF215" s="75"/>
      <c r="EFG215" s="75"/>
      <c r="EFH215" s="75"/>
      <c r="EFI215" s="75"/>
      <c r="EFJ215" s="75"/>
      <c r="EFK215" s="75"/>
      <c r="EFL215" s="75"/>
      <c r="EFM215" s="75"/>
      <c r="EFN215" s="75"/>
      <c r="EFO215" s="75"/>
      <c r="EFP215" s="75"/>
      <c r="EFQ215" s="75"/>
      <c r="EFR215" s="75"/>
      <c r="EFS215" s="75"/>
      <c r="EFT215" s="75"/>
      <c r="EFU215" s="75"/>
      <c r="EFV215" s="75"/>
      <c r="EFW215" s="75"/>
      <c r="EFX215" s="75"/>
      <c r="EFY215" s="75"/>
      <c r="EFZ215" s="75"/>
      <c r="EGA215" s="75"/>
      <c r="EGB215" s="75"/>
      <c r="EGC215" s="75"/>
      <c r="EGD215" s="75"/>
      <c r="EGE215" s="75"/>
      <c r="EGF215" s="75"/>
      <c r="EGG215" s="75"/>
      <c r="EGH215" s="75"/>
      <c r="EGI215" s="75"/>
      <c r="EGJ215" s="75"/>
      <c r="EGK215" s="75"/>
      <c r="EGL215" s="75"/>
      <c r="EGM215" s="75"/>
      <c r="EGN215" s="75"/>
      <c r="EGO215" s="75"/>
      <c r="EGP215" s="75"/>
      <c r="EGQ215" s="75"/>
      <c r="EGR215" s="75"/>
      <c r="EGS215" s="75"/>
      <c r="EGT215" s="75"/>
      <c r="EGU215" s="75"/>
      <c r="EGV215" s="75"/>
      <c r="EGW215" s="75"/>
      <c r="EGX215" s="75"/>
      <c r="EGY215" s="75"/>
      <c r="EGZ215" s="75"/>
      <c r="EHA215" s="75"/>
      <c r="EHB215" s="75"/>
      <c r="EHC215" s="75"/>
      <c r="EHD215" s="75"/>
      <c r="EHE215" s="75"/>
      <c r="EHF215" s="75"/>
      <c r="EHG215" s="75"/>
      <c r="EHH215" s="75"/>
      <c r="EHI215" s="75"/>
      <c r="EHJ215" s="75"/>
      <c r="EHK215" s="75"/>
      <c r="EHL215" s="75"/>
      <c r="EHM215" s="75"/>
      <c r="EHN215" s="75"/>
      <c r="EHO215" s="75"/>
      <c r="EHP215" s="75"/>
      <c r="EHQ215" s="75"/>
      <c r="EHR215" s="75"/>
      <c r="EHS215" s="75"/>
      <c r="EHT215" s="75"/>
      <c r="EHU215" s="75"/>
      <c r="EHV215" s="75"/>
      <c r="EHW215" s="75"/>
      <c r="EHX215" s="75"/>
      <c r="EHY215" s="75"/>
      <c r="EHZ215" s="75"/>
      <c r="EIA215" s="75"/>
      <c r="EIB215" s="75"/>
      <c r="EIC215" s="75"/>
      <c r="EID215" s="75"/>
      <c r="EIE215" s="75"/>
      <c r="EIF215" s="75"/>
      <c r="EIG215" s="75"/>
      <c r="EIH215" s="75"/>
      <c r="EII215" s="75"/>
      <c r="EIJ215" s="75"/>
      <c r="EIK215" s="75"/>
      <c r="EIL215" s="75"/>
      <c r="EIM215" s="75"/>
      <c r="EIN215" s="75"/>
      <c r="EIO215" s="75"/>
      <c r="EIP215" s="75"/>
      <c r="EIQ215" s="75"/>
    </row>
    <row r="216" spans="1:3631" customFormat="1" ht="16.5" customHeight="1" thickBot="1" x14ac:dyDescent="0.3">
      <c r="A216" s="338" t="s">
        <v>609</v>
      </c>
      <c r="B216" s="345"/>
      <c r="C216" s="345"/>
      <c r="D216" s="343">
        <f>SUM(D206:D215)</f>
        <v>13644</v>
      </c>
      <c r="E216" s="48"/>
      <c r="F216" s="48"/>
      <c r="G216" s="83"/>
      <c r="H216" s="48"/>
      <c r="I216" s="48"/>
      <c r="J216" s="48"/>
      <c r="K216" s="48"/>
      <c r="L216" s="48"/>
      <c r="M216" s="48"/>
      <c r="N216" s="48"/>
      <c r="O216" s="48"/>
    </row>
    <row r="217" spans="1:3631" s="28" customFormat="1" x14ac:dyDescent="0.25">
      <c r="A217" s="115" t="s">
        <v>155</v>
      </c>
      <c r="B217" s="317"/>
      <c r="C217" s="317"/>
      <c r="D217" s="317"/>
      <c r="E217" s="116"/>
      <c r="F217" s="116"/>
      <c r="G217" s="117"/>
      <c r="H217" s="116"/>
      <c r="I217" s="116"/>
      <c r="J217" s="116"/>
      <c r="K217" s="48"/>
      <c r="L217" s="116"/>
      <c r="M217" s="116"/>
      <c r="N217" s="116"/>
      <c r="O217" s="48"/>
    </row>
    <row r="218" spans="1:3631" customFormat="1" x14ac:dyDescent="0.25">
      <c r="A218" s="35" t="s">
        <v>610</v>
      </c>
      <c r="B218" s="247"/>
      <c r="C218" s="247"/>
      <c r="D218" s="247">
        <v>2628</v>
      </c>
      <c r="E218" s="118"/>
      <c r="F218" s="118"/>
      <c r="G218" s="119"/>
      <c r="H218" s="118"/>
      <c r="I218" s="118"/>
      <c r="J218" s="105">
        <v>2627.79</v>
      </c>
      <c r="K218" s="58"/>
      <c r="L218" s="118"/>
      <c r="M218" s="118"/>
      <c r="N218" s="105"/>
      <c r="O218" s="48"/>
    </row>
    <row r="219" spans="1:3631" customFormat="1" x14ac:dyDescent="0.25">
      <c r="A219" s="45" t="s">
        <v>156</v>
      </c>
      <c r="B219" s="248"/>
      <c r="C219" s="248"/>
      <c r="D219" s="248"/>
      <c r="E219" s="46"/>
      <c r="F219" s="46"/>
      <c r="G219" s="47"/>
      <c r="H219" s="46"/>
      <c r="I219" s="46"/>
      <c r="J219" s="46"/>
      <c r="K219" s="48"/>
      <c r="L219" s="46"/>
      <c r="M219" s="46"/>
      <c r="N219" s="46"/>
      <c r="O219" s="48"/>
    </row>
    <row r="220" spans="1:3631" customFormat="1" x14ac:dyDescent="0.25">
      <c r="A220" s="62" t="s">
        <v>157</v>
      </c>
      <c r="B220" s="248"/>
      <c r="C220" s="248"/>
      <c r="D220" s="248"/>
      <c r="E220" s="55"/>
      <c r="F220" s="55">
        <v>0</v>
      </c>
      <c r="G220" s="70"/>
      <c r="H220" s="55"/>
      <c r="I220" s="55">
        <v>0</v>
      </c>
      <c r="J220" s="55"/>
      <c r="K220" s="48"/>
      <c r="L220" s="55"/>
      <c r="M220" s="55">
        <v>0</v>
      </c>
      <c r="N220" s="55"/>
      <c r="O220" s="48"/>
    </row>
    <row r="221" spans="1:3631" customFormat="1" ht="18.75" thickBot="1" x14ac:dyDescent="0.3">
      <c r="A221" s="62"/>
      <c r="B221" s="248"/>
      <c r="C221" s="248"/>
      <c r="D221" s="248"/>
      <c r="E221" s="55"/>
      <c r="F221" s="55"/>
      <c r="G221" s="70"/>
      <c r="H221" s="55"/>
      <c r="I221" s="55"/>
      <c r="J221" s="55"/>
      <c r="K221" s="48"/>
      <c r="L221" s="55"/>
      <c r="M221" s="55"/>
      <c r="N221" s="55"/>
      <c r="O221" s="48"/>
    </row>
    <row r="222" spans="1:3631" s="94" customFormat="1" ht="19.5" thickTop="1" thickBot="1" x14ac:dyDescent="0.3">
      <c r="A222" s="320" t="s">
        <v>158</v>
      </c>
      <c r="B222" s="318">
        <v>0</v>
      </c>
      <c r="C222" s="318">
        <v>0</v>
      </c>
      <c r="D222" s="318">
        <f>B222-C222</f>
        <v>0</v>
      </c>
      <c r="E222" s="93">
        <f>SUM(E219:E220)</f>
        <v>0</v>
      </c>
      <c r="F222" s="93">
        <v>0</v>
      </c>
      <c r="G222" s="93">
        <v>0</v>
      </c>
      <c r="H222" s="93">
        <v>0</v>
      </c>
      <c r="I222" s="93">
        <f>SUM(I219:I221)</f>
        <v>0</v>
      </c>
      <c r="J222" s="93">
        <f>J218+H222-I222</f>
        <v>2627.79</v>
      </c>
      <c r="K222" s="93">
        <v>0</v>
      </c>
      <c r="L222" s="93">
        <f>SUM(L219:L220)</f>
        <v>0</v>
      </c>
      <c r="M222" s="93">
        <f>SUM(M219:M220)</f>
        <v>0</v>
      </c>
      <c r="N222" s="93">
        <f>J222+L222-M222</f>
        <v>2627.79</v>
      </c>
      <c r="O222" s="74">
        <f>L222-M222</f>
        <v>0</v>
      </c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  <c r="CG222" s="75"/>
      <c r="CH222" s="75"/>
      <c r="CI222" s="75"/>
      <c r="CJ222" s="75"/>
      <c r="CK222" s="75"/>
      <c r="CL222" s="75"/>
      <c r="CM222" s="75"/>
      <c r="CN222" s="75"/>
      <c r="CO222" s="75"/>
      <c r="CP222" s="75"/>
      <c r="CQ222" s="75"/>
      <c r="CR222" s="75"/>
      <c r="CS222" s="75"/>
      <c r="CT222" s="75"/>
      <c r="CU222" s="75"/>
      <c r="CV222" s="75"/>
      <c r="CW222" s="75"/>
      <c r="CX222" s="75"/>
      <c r="CY222" s="75"/>
      <c r="CZ222" s="75"/>
      <c r="DA222" s="75"/>
      <c r="DB222" s="75"/>
      <c r="DC222" s="75"/>
      <c r="DD222" s="75"/>
      <c r="DE222" s="75"/>
      <c r="DF222" s="75"/>
      <c r="DG222" s="75"/>
      <c r="DH222" s="75"/>
      <c r="DI222" s="75"/>
      <c r="DJ222" s="75"/>
      <c r="DK222" s="75"/>
      <c r="DL222" s="75"/>
      <c r="DM222" s="75"/>
      <c r="DN222" s="75"/>
      <c r="DO222" s="75"/>
      <c r="DP222" s="75"/>
      <c r="DQ222" s="75"/>
      <c r="DR222" s="75"/>
      <c r="DS222" s="75"/>
      <c r="DT222" s="75"/>
      <c r="DU222" s="75"/>
      <c r="DV222" s="75"/>
      <c r="DW222" s="75"/>
      <c r="DX222" s="75"/>
      <c r="DY222" s="75"/>
      <c r="DZ222" s="75"/>
      <c r="EA222" s="75"/>
      <c r="EB222" s="75"/>
      <c r="EC222" s="75"/>
      <c r="ED222" s="75"/>
      <c r="EE222" s="75"/>
      <c r="EF222" s="75"/>
      <c r="EG222" s="75"/>
      <c r="EH222" s="75"/>
      <c r="EI222" s="75"/>
      <c r="EJ222" s="75"/>
      <c r="EK222" s="75"/>
      <c r="EL222" s="75"/>
      <c r="EM222" s="75"/>
      <c r="EN222" s="75"/>
      <c r="EO222" s="75"/>
      <c r="EP222" s="75"/>
      <c r="EQ222" s="75"/>
      <c r="ER222" s="75"/>
      <c r="ES222" s="75"/>
      <c r="ET222" s="75"/>
      <c r="EU222" s="75"/>
      <c r="EV222" s="75"/>
      <c r="EW222" s="75"/>
      <c r="EX222" s="75"/>
      <c r="EY222" s="75"/>
      <c r="EZ222" s="75"/>
      <c r="FA222" s="75"/>
      <c r="FB222" s="75"/>
      <c r="FC222" s="75"/>
      <c r="FD222" s="75"/>
      <c r="FE222" s="75"/>
      <c r="FF222" s="75"/>
      <c r="FG222" s="75"/>
      <c r="FH222" s="75"/>
      <c r="FI222" s="75"/>
      <c r="FJ222" s="75"/>
      <c r="FK222" s="75"/>
      <c r="FL222" s="75"/>
      <c r="FM222" s="75"/>
      <c r="FN222" s="75"/>
      <c r="FO222" s="75"/>
      <c r="FP222" s="75"/>
      <c r="FQ222" s="75"/>
      <c r="FR222" s="75"/>
      <c r="FS222" s="75"/>
      <c r="FT222" s="75"/>
      <c r="FU222" s="75"/>
      <c r="FV222" s="75"/>
      <c r="FW222" s="75"/>
      <c r="FX222" s="75"/>
      <c r="FY222" s="75"/>
      <c r="FZ222" s="75"/>
      <c r="GA222" s="75"/>
      <c r="GB222" s="75"/>
      <c r="GC222" s="75"/>
      <c r="GD222" s="75"/>
      <c r="GE222" s="75"/>
      <c r="GF222" s="75"/>
      <c r="GG222" s="75"/>
      <c r="GH222" s="75"/>
      <c r="GI222" s="75"/>
      <c r="GJ222" s="75"/>
      <c r="GK222" s="75"/>
      <c r="GL222" s="75"/>
      <c r="GM222" s="75"/>
      <c r="GN222" s="75"/>
      <c r="GO222" s="75"/>
      <c r="GP222" s="75"/>
      <c r="GQ222" s="75"/>
      <c r="GR222" s="75"/>
      <c r="GS222" s="75"/>
      <c r="GT222" s="75"/>
      <c r="GU222" s="75"/>
      <c r="GV222" s="75"/>
      <c r="GW222" s="75"/>
      <c r="GX222" s="75"/>
      <c r="GY222" s="75"/>
      <c r="GZ222" s="75"/>
      <c r="HA222" s="75"/>
      <c r="HB222" s="75"/>
      <c r="HC222" s="75"/>
      <c r="HD222" s="75"/>
      <c r="HE222" s="75"/>
      <c r="HF222" s="75"/>
      <c r="HG222" s="75"/>
      <c r="HH222" s="75"/>
      <c r="HI222" s="75"/>
      <c r="HJ222" s="75"/>
      <c r="HK222" s="75"/>
      <c r="HL222" s="75"/>
      <c r="HM222" s="75"/>
      <c r="HN222" s="75"/>
      <c r="HO222" s="75"/>
      <c r="HP222" s="75"/>
      <c r="HQ222" s="75"/>
      <c r="HR222" s="75"/>
      <c r="HS222" s="75"/>
      <c r="HT222" s="75"/>
      <c r="HU222" s="75"/>
      <c r="HV222" s="75"/>
      <c r="HW222" s="75"/>
      <c r="HX222" s="75"/>
      <c r="HY222" s="75"/>
      <c r="HZ222" s="75"/>
      <c r="IA222" s="75"/>
      <c r="IB222" s="75"/>
      <c r="IC222" s="75"/>
      <c r="ID222" s="75"/>
      <c r="IE222" s="75"/>
      <c r="IF222" s="75"/>
      <c r="IG222" s="75"/>
      <c r="IH222" s="75"/>
      <c r="II222" s="75"/>
      <c r="IJ222" s="75"/>
      <c r="IK222" s="75"/>
      <c r="IL222" s="75"/>
      <c r="IM222" s="75"/>
      <c r="IN222" s="75"/>
      <c r="IO222" s="75"/>
      <c r="IP222" s="75"/>
      <c r="IQ222" s="75"/>
      <c r="IR222" s="75"/>
      <c r="IS222" s="75"/>
      <c r="IT222" s="75"/>
      <c r="IU222" s="75"/>
      <c r="IV222" s="75"/>
      <c r="IW222" s="75"/>
      <c r="IX222" s="75"/>
      <c r="IY222" s="75"/>
      <c r="IZ222" s="75"/>
      <c r="JA222" s="75"/>
      <c r="JB222" s="75"/>
      <c r="JC222" s="75"/>
      <c r="JD222" s="75"/>
      <c r="JE222" s="75"/>
      <c r="JF222" s="75"/>
      <c r="JG222" s="75"/>
      <c r="JH222" s="75"/>
      <c r="JI222" s="75"/>
      <c r="JJ222" s="75"/>
      <c r="JK222" s="75"/>
      <c r="JL222" s="75"/>
      <c r="JM222" s="75"/>
      <c r="JN222" s="75"/>
      <c r="JO222" s="75"/>
      <c r="JP222" s="75"/>
      <c r="JQ222" s="75"/>
      <c r="JR222" s="75"/>
      <c r="JS222" s="75"/>
      <c r="JT222" s="75"/>
      <c r="JU222" s="75"/>
      <c r="JV222" s="75"/>
      <c r="JW222" s="75"/>
      <c r="JX222" s="75"/>
      <c r="JY222" s="75"/>
      <c r="JZ222" s="75"/>
      <c r="KA222" s="75"/>
      <c r="KB222" s="75"/>
      <c r="KC222" s="75"/>
      <c r="KD222" s="75"/>
      <c r="KE222" s="75"/>
      <c r="KF222" s="75"/>
      <c r="KG222" s="75"/>
      <c r="KH222" s="75"/>
      <c r="KI222" s="75"/>
      <c r="KJ222" s="75"/>
      <c r="KK222" s="75"/>
      <c r="KL222" s="75"/>
      <c r="KM222" s="75"/>
      <c r="KN222" s="75"/>
      <c r="KO222" s="75"/>
      <c r="KP222" s="75"/>
      <c r="KQ222" s="75"/>
      <c r="KR222" s="75"/>
      <c r="KS222" s="75"/>
      <c r="KT222" s="75"/>
      <c r="KU222" s="75"/>
      <c r="KV222" s="75"/>
      <c r="KW222" s="75"/>
      <c r="KX222" s="75"/>
      <c r="KY222" s="75"/>
      <c r="KZ222" s="75"/>
      <c r="LA222" s="75"/>
      <c r="LB222" s="75"/>
      <c r="LC222" s="75"/>
      <c r="LD222" s="75"/>
      <c r="LE222" s="75"/>
      <c r="LF222" s="75"/>
      <c r="LG222" s="75"/>
      <c r="LH222" s="75"/>
      <c r="LI222" s="75"/>
      <c r="LJ222" s="75"/>
      <c r="LK222" s="75"/>
      <c r="LL222" s="75"/>
      <c r="LM222" s="75"/>
      <c r="LN222" s="75"/>
      <c r="LO222" s="75"/>
      <c r="LP222" s="75"/>
      <c r="LQ222" s="75"/>
      <c r="LR222" s="75"/>
      <c r="LS222" s="75"/>
      <c r="LT222" s="75"/>
      <c r="LU222" s="75"/>
      <c r="LV222" s="75"/>
      <c r="LW222" s="75"/>
      <c r="LX222" s="75"/>
      <c r="LY222" s="75"/>
      <c r="LZ222" s="75"/>
      <c r="MA222" s="75"/>
      <c r="MB222" s="75"/>
      <c r="MC222" s="75"/>
      <c r="MD222" s="75"/>
      <c r="ME222" s="75"/>
      <c r="MF222" s="75"/>
      <c r="MG222" s="75"/>
      <c r="MH222" s="75"/>
      <c r="MI222" s="75"/>
      <c r="MJ222" s="75"/>
      <c r="MK222" s="75"/>
      <c r="ML222" s="75"/>
      <c r="MM222" s="75"/>
      <c r="MN222" s="75"/>
      <c r="MO222" s="75"/>
      <c r="MP222" s="75"/>
      <c r="MQ222" s="75"/>
      <c r="MR222" s="75"/>
      <c r="MS222" s="75"/>
      <c r="MT222" s="75"/>
      <c r="MU222" s="75"/>
      <c r="MV222" s="75"/>
      <c r="MW222" s="75"/>
      <c r="MX222" s="75"/>
      <c r="MY222" s="75"/>
      <c r="MZ222" s="75"/>
      <c r="NA222" s="75"/>
      <c r="NB222" s="75"/>
      <c r="NC222" s="75"/>
      <c r="ND222" s="75"/>
      <c r="NE222" s="75"/>
      <c r="NF222" s="75"/>
      <c r="NG222" s="75"/>
      <c r="NH222" s="75"/>
      <c r="NI222" s="75"/>
      <c r="NJ222" s="75"/>
      <c r="NK222" s="75"/>
      <c r="NL222" s="75"/>
      <c r="NM222" s="75"/>
      <c r="NN222" s="75"/>
      <c r="NO222" s="75"/>
      <c r="NP222" s="75"/>
      <c r="NQ222" s="75"/>
      <c r="NR222" s="75"/>
      <c r="NS222" s="75"/>
      <c r="NT222" s="75"/>
      <c r="NU222" s="75"/>
      <c r="NV222" s="75"/>
      <c r="NW222" s="75"/>
      <c r="NX222" s="75"/>
      <c r="NY222" s="75"/>
      <c r="NZ222" s="75"/>
      <c r="OA222" s="75"/>
      <c r="OB222" s="75"/>
      <c r="OC222" s="75"/>
      <c r="OD222" s="75"/>
      <c r="OE222" s="75"/>
      <c r="OF222" s="75"/>
      <c r="OG222" s="75"/>
      <c r="OH222" s="75"/>
      <c r="OI222" s="75"/>
      <c r="OJ222" s="75"/>
      <c r="OK222" s="75"/>
      <c r="OL222" s="75"/>
      <c r="OM222" s="75"/>
      <c r="ON222" s="75"/>
      <c r="OO222" s="75"/>
      <c r="OP222" s="75"/>
      <c r="OQ222" s="75"/>
      <c r="OR222" s="75"/>
      <c r="OS222" s="75"/>
      <c r="OT222" s="75"/>
      <c r="OU222" s="75"/>
      <c r="OV222" s="75"/>
      <c r="OW222" s="75"/>
      <c r="OX222" s="75"/>
      <c r="OY222" s="75"/>
      <c r="OZ222" s="75"/>
      <c r="PA222" s="75"/>
      <c r="PB222" s="75"/>
      <c r="PC222" s="75"/>
      <c r="PD222" s="75"/>
      <c r="PE222" s="75"/>
      <c r="PF222" s="75"/>
      <c r="PG222" s="75"/>
      <c r="PH222" s="75"/>
      <c r="PI222" s="75"/>
      <c r="PJ222" s="75"/>
      <c r="PK222" s="75"/>
      <c r="PL222" s="75"/>
      <c r="PM222" s="75"/>
      <c r="PN222" s="75"/>
      <c r="PO222" s="75"/>
      <c r="PP222" s="75"/>
      <c r="PQ222" s="75"/>
      <c r="PR222" s="75"/>
      <c r="PS222" s="75"/>
      <c r="PT222" s="75"/>
      <c r="PU222" s="75"/>
      <c r="PV222" s="75"/>
      <c r="PW222" s="75"/>
      <c r="PX222" s="75"/>
      <c r="PY222" s="75"/>
      <c r="PZ222" s="75"/>
      <c r="QA222" s="75"/>
      <c r="QB222" s="75"/>
      <c r="QC222" s="75"/>
      <c r="QD222" s="75"/>
      <c r="QE222" s="75"/>
      <c r="QF222" s="75"/>
      <c r="QG222" s="75"/>
      <c r="QH222" s="75"/>
      <c r="QI222" s="75"/>
      <c r="QJ222" s="75"/>
      <c r="QK222" s="75"/>
      <c r="QL222" s="75"/>
      <c r="QM222" s="75"/>
      <c r="QN222" s="75"/>
      <c r="QO222" s="75"/>
      <c r="QP222" s="75"/>
      <c r="QQ222" s="75"/>
      <c r="QR222" s="75"/>
      <c r="QS222" s="75"/>
      <c r="QT222" s="75"/>
      <c r="QU222" s="75"/>
      <c r="QV222" s="75"/>
      <c r="QW222" s="75"/>
      <c r="QX222" s="75"/>
      <c r="QY222" s="75"/>
      <c r="QZ222" s="75"/>
      <c r="RA222" s="75"/>
      <c r="RB222" s="75"/>
      <c r="RC222" s="75"/>
      <c r="RD222" s="75"/>
      <c r="RE222" s="75"/>
      <c r="RF222" s="75"/>
      <c r="RG222" s="75"/>
      <c r="RH222" s="75"/>
      <c r="RI222" s="75"/>
      <c r="RJ222" s="75"/>
      <c r="RK222" s="75"/>
      <c r="RL222" s="75"/>
      <c r="RM222" s="75"/>
      <c r="RN222" s="75"/>
      <c r="RO222" s="75"/>
      <c r="RP222" s="75"/>
      <c r="RQ222" s="75"/>
      <c r="RR222" s="75"/>
      <c r="RS222" s="75"/>
      <c r="RT222" s="75"/>
      <c r="RU222" s="75"/>
      <c r="RV222" s="75"/>
      <c r="RW222" s="75"/>
      <c r="RX222" s="75"/>
      <c r="RY222" s="75"/>
      <c r="RZ222" s="75"/>
      <c r="SA222" s="75"/>
      <c r="SB222" s="75"/>
      <c r="SC222" s="75"/>
      <c r="SD222" s="75"/>
      <c r="SE222" s="75"/>
      <c r="SF222" s="75"/>
      <c r="SG222" s="75"/>
      <c r="SH222" s="75"/>
      <c r="SI222" s="75"/>
      <c r="SJ222" s="75"/>
      <c r="SK222" s="75"/>
      <c r="SL222" s="75"/>
      <c r="SM222" s="75"/>
      <c r="SN222" s="75"/>
      <c r="SO222" s="75"/>
      <c r="SP222" s="75"/>
      <c r="SQ222" s="75"/>
      <c r="SR222" s="75"/>
      <c r="SS222" s="75"/>
      <c r="ST222" s="75"/>
      <c r="SU222" s="75"/>
      <c r="SV222" s="75"/>
      <c r="SW222" s="75"/>
      <c r="SX222" s="75"/>
      <c r="SY222" s="75"/>
      <c r="SZ222" s="75"/>
      <c r="TA222" s="75"/>
      <c r="TB222" s="75"/>
      <c r="TC222" s="75"/>
      <c r="TD222" s="75"/>
      <c r="TE222" s="75"/>
      <c r="TF222" s="75"/>
      <c r="TG222" s="75"/>
      <c r="TH222" s="75"/>
      <c r="TI222" s="75"/>
      <c r="TJ222" s="75"/>
      <c r="TK222" s="75"/>
      <c r="TL222" s="75"/>
      <c r="TM222" s="75"/>
      <c r="TN222" s="75"/>
      <c r="TO222" s="75"/>
      <c r="TP222" s="75"/>
      <c r="TQ222" s="75"/>
      <c r="TR222" s="75"/>
      <c r="TS222" s="75"/>
      <c r="TT222" s="75"/>
      <c r="TU222" s="75"/>
      <c r="TV222" s="75"/>
      <c r="TW222" s="75"/>
      <c r="TX222" s="75"/>
      <c r="TY222" s="75"/>
      <c r="TZ222" s="75"/>
      <c r="UA222" s="75"/>
      <c r="UB222" s="75"/>
      <c r="UC222" s="75"/>
      <c r="UD222" s="75"/>
      <c r="UE222" s="75"/>
      <c r="UF222" s="75"/>
      <c r="UG222" s="75"/>
      <c r="UH222" s="75"/>
      <c r="UI222" s="75"/>
      <c r="UJ222" s="75"/>
      <c r="UK222" s="75"/>
      <c r="UL222" s="75"/>
      <c r="UM222" s="75"/>
      <c r="UN222" s="75"/>
      <c r="UO222" s="75"/>
      <c r="UP222" s="75"/>
      <c r="UQ222" s="75"/>
      <c r="UR222" s="75"/>
      <c r="US222" s="75"/>
      <c r="UT222" s="75"/>
      <c r="UU222" s="75"/>
      <c r="UV222" s="75"/>
      <c r="UW222" s="75"/>
      <c r="UX222" s="75"/>
      <c r="UY222" s="75"/>
      <c r="UZ222" s="75"/>
      <c r="VA222" s="75"/>
      <c r="VB222" s="75"/>
      <c r="VC222" s="75"/>
      <c r="VD222" s="75"/>
      <c r="VE222" s="75"/>
      <c r="VF222" s="75"/>
      <c r="VG222" s="75"/>
      <c r="VH222" s="75"/>
      <c r="VI222" s="75"/>
      <c r="VJ222" s="75"/>
      <c r="VK222" s="75"/>
      <c r="VL222" s="75"/>
      <c r="VM222" s="75"/>
      <c r="VN222" s="75"/>
      <c r="VO222" s="75"/>
      <c r="VP222" s="75"/>
      <c r="VQ222" s="75"/>
      <c r="VR222" s="75"/>
      <c r="VS222" s="75"/>
      <c r="VT222" s="75"/>
      <c r="VU222" s="75"/>
      <c r="VV222" s="75"/>
      <c r="VW222" s="75"/>
      <c r="VX222" s="75"/>
      <c r="VY222" s="75"/>
      <c r="VZ222" s="75"/>
      <c r="WA222" s="75"/>
      <c r="WB222" s="75"/>
      <c r="WC222" s="75"/>
      <c r="WD222" s="75"/>
      <c r="WE222" s="75"/>
      <c r="WF222" s="75"/>
      <c r="WG222" s="75"/>
      <c r="WH222" s="75"/>
      <c r="WI222" s="75"/>
      <c r="WJ222" s="75"/>
      <c r="WK222" s="75"/>
      <c r="WL222" s="75"/>
      <c r="WM222" s="75"/>
      <c r="WN222" s="75"/>
      <c r="WO222" s="75"/>
      <c r="WP222" s="75"/>
      <c r="WQ222" s="75"/>
      <c r="WR222" s="75"/>
      <c r="WS222" s="75"/>
      <c r="WT222" s="75"/>
      <c r="WU222" s="75"/>
      <c r="WV222" s="75"/>
      <c r="WW222" s="75"/>
      <c r="WX222" s="75"/>
      <c r="WY222" s="75"/>
      <c r="WZ222" s="75"/>
      <c r="XA222" s="75"/>
      <c r="XB222" s="75"/>
      <c r="XC222" s="75"/>
      <c r="XD222" s="75"/>
      <c r="XE222" s="75"/>
      <c r="XF222" s="75"/>
      <c r="XG222" s="75"/>
      <c r="XH222" s="75"/>
      <c r="XI222" s="75"/>
      <c r="XJ222" s="75"/>
      <c r="XK222" s="75"/>
      <c r="XL222" s="75"/>
      <c r="XM222" s="75"/>
      <c r="XN222" s="75"/>
      <c r="XO222" s="75"/>
      <c r="XP222" s="75"/>
      <c r="XQ222" s="75"/>
      <c r="XR222" s="75"/>
      <c r="XS222" s="75"/>
      <c r="XT222" s="75"/>
      <c r="XU222" s="75"/>
      <c r="XV222" s="75"/>
      <c r="XW222" s="75"/>
      <c r="XX222" s="75"/>
      <c r="XY222" s="75"/>
      <c r="XZ222" s="75"/>
      <c r="YA222" s="75"/>
      <c r="YB222" s="75"/>
      <c r="YC222" s="75"/>
      <c r="YD222" s="75"/>
      <c r="YE222" s="75"/>
      <c r="YF222" s="75"/>
      <c r="YG222" s="75"/>
      <c r="YH222" s="75"/>
      <c r="YI222" s="75"/>
      <c r="YJ222" s="75"/>
      <c r="YK222" s="75"/>
      <c r="YL222" s="75"/>
      <c r="YM222" s="75"/>
      <c r="YN222" s="75"/>
      <c r="YO222" s="75"/>
      <c r="YP222" s="75"/>
      <c r="YQ222" s="75"/>
      <c r="YR222" s="75"/>
      <c r="YS222" s="75"/>
      <c r="YT222" s="75"/>
      <c r="YU222" s="75"/>
      <c r="YV222" s="75"/>
      <c r="YW222" s="75"/>
      <c r="YX222" s="75"/>
      <c r="YY222" s="75"/>
      <c r="YZ222" s="75"/>
      <c r="ZA222" s="75"/>
      <c r="ZB222" s="75"/>
      <c r="ZC222" s="75"/>
      <c r="ZD222" s="75"/>
      <c r="ZE222" s="75"/>
      <c r="ZF222" s="75"/>
      <c r="ZG222" s="75"/>
      <c r="ZH222" s="75"/>
      <c r="ZI222" s="75"/>
      <c r="ZJ222" s="75"/>
      <c r="ZK222" s="75"/>
      <c r="ZL222" s="75"/>
      <c r="ZM222" s="75"/>
      <c r="ZN222" s="75"/>
      <c r="ZO222" s="75"/>
      <c r="ZP222" s="75"/>
      <c r="ZQ222" s="75"/>
      <c r="ZR222" s="75"/>
      <c r="ZS222" s="75"/>
      <c r="ZT222" s="75"/>
      <c r="ZU222" s="75"/>
      <c r="ZV222" s="75"/>
      <c r="ZW222" s="75"/>
      <c r="ZX222" s="75"/>
      <c r="ZY222" s="75"/>
      <c r="ZZ222" s="75"/>
      <c r="AAA222" s="75"/>
      <c r="AAB222" s="75"/>
      <c r="AAC222" s="75"/>
      <c r="AAD222" s="75"/>
      <c r="AAE222" s="75"/>
      <c r="AAF222" s="75"/>
      <c r="AAG222" s="75"/>
      <c r="AAH222" s="75"/>
      <c r="AAI222" s="75"/>
      <c r="AAJ222" s="75"/>
      <c r="AAK222" s="75"/>
      <c r="AAL222" s="75"/>
      <c r="AAM222" s="75"/>
      <c r="AAN222" s="75"/>
      <c r="AAO222" s="75"/>
      <c r="AAP222" s="75"/>
      <c r="AAQ222" s="75"/>
      <c r="AAR222" s="75"/>
      <c r="AAS222" s="75"/>
      <c r="AAT222" s="75"/>
      <c r="AAU222" s="75"/>
      <c r="AAV222" s="75"/>
      <c r="AAW222" s="75"/>
      <c r="AAX222" s="75"/>
      <c r="AAY222" s="75"/>
      <c r="AAZ222" s="75"/>
      <c r="ABA222" s="75"/>
      <c r="ABB222" s="75"/>
      <c r="ABC222" s="75"/>
      <c r="ABD222" s="75"/>
      <c r="ABE222" s="75"/>
      <c r="ABF222" s="75"/>
      <c r="ABG222" s="75"/>
      <c r="ABH222" s="75"/>
      <c r="ABI222" s="75"/>
      <c r="ABJ222" s="75"/>
      <c r="ABK222" s="75"/>
      <c r="ABL222" s="75"/>
      <c r="ABM222" s="75"/>
      <c r="ABN222" s="75"/>
      <c r="ABO222" s="75"/>
      <c r="ABP222" s="75"/>
      <c r="ABQ222" s="75"/>
      <c r="ABR222" s="75"/>
      <c r="ABS222" s="75"/>
      <c r="ABT222" s="75"/>
      <c r="ABU222" s="75"/>
      <c r="ABV222" s="75"/>
      <c r="ABW222" s="75"/>
      <c r="ABX222" s="75"/>
      <c r="ABY222" s="75"/>
      <c r="ABZ222" s="75"/>
      <c r="ACA222" s="75"/>
      <c r="ACB222" s="75"/>
      <c r="ACC222" s="75"/>
      <c r="ACD222" s="75"/>
      <c r="ACE222" s="75"/>
      <c r="ACF222" s="75"/>
      <c r="ACG222" s="75"/>
      <c r="ACH222" s="75"/>
      <c r="ACI222" s="75"/>
      <c r="ACJ222" s="75"/>
      <c r="ACK222" s="75"/>
      <c r="ACL222" s="75"/>
      <c r="ACM222" s="75"/>
      <c r="ACN222" s="75"/>
      <c r="ACO222" s="75"/>
      <c r="ACP222" s="75"/>
      <c r="ACQ222" s="75"/>
      <c r="ACR222" s="75"/>
      <c r="ACS222" s="75"/>
      <c r="ACT222" s="75"/>
      <c r="ACU222" s="75"/>
      <c r="ACV222" s="75"/>
      <c r="ACW222" s="75"/>
      <c r="ACX222" s="75"/>
      <c r="ACY222" s="75"/>
      <c r="ACZ222" s="75"/>
      <c r="ADA222" s="75"/>
      <c r="ADB222" s="75"/>
      <c r="ADC222" s="75"/>
      <c r="ADD222" s="75"/>
      <c r="ADE222" s="75"/>
      <c r="ADF222" s="75"/>
      <c r="ADG222" s="75"/>
      <c r="ADH222" s="75"/>
      <c r="ADI222" s="75"/>
      <c r="ADJ222" s="75"/>
      <c r="ADK222" s="75"/>
      <c r="ADL222" s="75"/>
      <c r="ADM222" s="75"/>
      <c r="ADN222" s="75"/>
      <c r="ADO222" s="75"/>
      <c r="ADP222" s="75"/>
      <c r="ADQ222" s="75"/>
      <c r="ADR222" s="75"/>
      <c r="ADS222" s="75"/>
      <c r="ADT222" s="75"/>
      <c r="ADU222" s="75"/>
      <c r="ADV222" s="75"/>
      <c r="ADW222" s="75"/>
      <c r="ADX222" s="75"/>
      <c r="ADY222" s="75"/>
      <c r="ADZ222" s="75"/>
      <c r="AEA222" s="75"/>
      <c r="AEB222" s="75"/>
      <c r="AEC222" s="75"/>
      <c r="AED222" s="75"/>
      <c r="AEE222" s="75"/>
      <c r="AEF222" s="75"/>
      <c r="AEG222" s="75"/>
      <c r="AEH222" s="75"/>
      <c r="AEI222" s="75"/>
      <c r="AEJ222" s="75"/>
      <c r="AEK222" s="75"/>
      <c r="AEL222" s="75"/>
      <c r="AEM222" s="75"/>
      <c r="AEN222" s="75"/>
      <c r="AEO222" s="75"/>
      <c r="AEP222" s="75"/>
      <c r="AEQ222" s="75"/>
      <c r="AER222" s="75"/>
      <c r="AES222" s="75"/>
      <c r="AET222" s="75"/>
      <c r="AEU222" s="75"/>
      <c r="AEV222" s="75"/>
      <c r="AEW222" s="75"/>
      <c r="AEX222" s="75"/>
      <c r="AEY222" s="75"/>
      <c r="AEZ222" s="75"/>
      <c r="AFA222" s="75"/>
      <c r="AFB222" s="75"/>
      <c r="AFC222" s="75"/>
      <c r="AFD222" s="75"/>
      <c r="AFE222" s="75"/>
      <c r="AFF222" s="75"/>
      <c r="AFG222" s="75"/>
      <c r="AFH222" s="75"/>
      <c r="AFI222" s="75"/>
      <c r="AFJ222" s="75"/>
      <c r="AFK222" s="75"/>
      <c r="AFL222" s="75"/>
      <c r="AFM222" s="75"/>
      <c r="AFN222" s="75"/>
      <c r="AFO222" s="75"/>
      <c r="AFP222" s="75"/>
      <c r="AFQ222" s="75"/>
      <c r="AFR222" s="75"/>
      <c r="AFS222" s="75"/>
      <c r="AFT222" s="75"/>
      <c r="AFU222" s="75"/>
      <c r="AFV222" s="75"/>
      <c r="AFW222" s="75"/>
      <c r="AFX222" s="75"/>
      <c r="AFY222" s="75"/>
      <c r="AFZ222" s="75"/>
      <c r="AGA222" s="75"/>
      <c r="AGB222" s="75"/>
      <c r="AGC222" s="75"/>
      <c r="AGD222" s="75"/>
      <c r="AGE222" s="75"/>
      <c r="AGF222" s="75"/>
      <c r="AGG222" s="75"/>
      <c r="AGH222" s="75"/>
      <c r="AGI222" s="75"/>
      <c r="AGJ222" s="75"/>
      <c r="AGK222" s="75"/>
      <c r="AGL222" s="75"/>
      <c r="AGM222" s="75"/>
      <c r="AGN222" s="75"/>
      <c r="AGO222" s="75"/>
      <c r="AGP222" s="75"/>
      <c r="AGQ222" s="75"/>
      <c r="AGR222" s="75"/>
      <c r="AGS222" s="75"/>
      <c r="AGT222" s="75"/>
      <c r="AGU222" s="75"/>
      <c r="AGV222" s="75"/>
      <c r="AGW222" s="75"/>
      <c r="AGX222" s="75"/>
      <c r="AGY222" s="75"/>
      <c r="AGZ222" s="75"/>
      <c r="AHA222" s="75"/>
      <c r="AHB222" s="75"/>
      <c r="AHC222" s="75"/>
      <c r="AHD222" s="75"/>
      <c r="AHE222" s="75"/>
      <c r="AHF222" s="75"/>
      <c r="AHG222" s="75"/>
      <c r="AHH222" s="75"/>
      <c r="AHI222" s="75"/>
      <c r="AHJ222" s="75"/>
      <c r="AHK222" s="75"/>
      <c r="AHL222" s="75"/>
      <c r="AHM222" s="75"/>
      <c r="AHN222" s="75"/>
      <c r="AHO222" s="75"/>
      <c r="AHP222" s="75"/>
      <c r="AHQ222" s="75"/>
      <c r="AHR222" s="75"/>
      <c r="AHS222" s="75"/>
      <c r="AHT222" s="75"/>
      <c r="AHU222" s="75"/>
      <c r="AHV222" s="75"/>
      <c r="AHW222" s="75"/>
      <c r="AHX222" s="75"/>
      <c r="AHY222" s="75"/>
      <c r="AHZ222" s="75"/>
      <c r="AIA222" s="75"/>
      <c r="AIB222" s="75"/>
      <c r="AIC222" s="75"/>
      <c r="AID222" s="75"/>
      <c r="AIE222" s="75"/>
      <c r="AIF222" s="75"/>
      <c r="AIG222" s="75"/>
      <c r="AIH222" s="75"/>
      <c r="AII222" s="75"/>
      <c r="AIJ222" s="75"/>
      <c r="AIK222" s="75"/>
      <c r="AIL222" s="75"/>
      <c r="AIM222" s="75"/>
      <c r="AIN222" s="75"/>
      <c r="AIO222" s="75"/>
      <c r="AIP222" s="75"/>
      <c r="AIQ222" s="75"/>
      <c r="AIR222" s="75"/>
      <c r="AIS222" s="75"/>
      <c r="AIT222" s="75"/>
      <c r="AIU222" s="75"/>
      <c r="AIV222" s="75"/>
      <c r="AIW222" s="75"/>
      <c r="AIX222" s="75"/>
      <c r="AIY222" s="75"/>
      <c r="AIZ222" s="75"/>
      <c r="AJA222" s="75"/>
      <c r="AJB222" s="75"/>
      <c r="AJC222" s="75"/>
      <c r="AJD222" s="75"/>
      <c r="AJE222" s="75"/>
      <c r="AJF222" s="75"/>
      <c r="AJG222" s="75"/>
      <c r="AJH222" s="75"/>
      <c r="AJI222" s="75"/>
      <c r="AJJ222" s="75"/>
      <c r="AJK222" s="75"/>
      <c r="AJL222" s="75"/>
      <c r="AJM222" s="75"/>
      <c r="AJN222" s="75"/>
      <c r="AJO222" s="75"/>
      <c r="AJP222" s="75"/>
      <c r="AJQ222" s="75"/>
      <c r="AJR222" s="75"/>
      <c r="AJS222" s="75"/>
      <c r="AJT222" s="75"/>
      <c r="AJU222" s="75"/>
      <c r="AJV222" s="75"/>
      <c r="AJW222" s="75"/>
      <c r="AJX222" s="75"/>
      <c r="AJY222" s="75"/>
      <c r="AJZ222" s="75"/>
      <c r="AKA222" s="75"/>
      <c r="AKB222" s="75"/>
      <c r="AKC222" s="75"/>
      <c r="AKD222" s="75"/>
      <c r="AKE222" s="75"/>
      <c r="AKF222" s="75"/>
      <c r="AKG222" s="75"/>
      <c r="AKH222" s="75"/>
      <c r="AKI222" s="75"/>
      <c r="AKJ222" s="75"/>
      <c r="AKK222" s="75"/>
      <c r="AKL222" s="75"/>
      <c r="AKM222" s="75"/>
      <c r="AKN222" s="75"/>
      <c r="AKO222" s="75"/>
      <c r="AKP222" s="75"/>
      <c r="AKQ222" s="75"/>
      <c r="AKR222" s="75"/>
      <c r="AKS222" s="75"/>
      <c r="AKT222" s="75"/>
      <c r="AKU222" s="75"/>
      <c r="AKV222" s="75"/>
      <c r="AKW222" s="75"/>
      <c r="AKX222" s="75"/>
      <c r="AKY222" s="75"/>
      <c r="AKZ222" s="75"/>
      <c r="ALA222" s="75"/>
      <c r="ALB222" s="75"/>
      <c r="ALC222" s="75"/>
      <c r="ALD222" s="75"/>
      <c r="ALE222" s="75"/>
      <c r="ALF222" s="75"/>
      <c r="ALG222" s="75"/>
      <c r="ALH222" s="75"/>
      <c r="ALI222" s="75"/>
      <c r="ALJ222" s="75"/>
      <c r="ALK222" s="75"/>
      <c r="ALL222" s="75"/>
      <c r="ALM222" s="75"/>
      <c r="ALN222" s="75"/>
      <c r="ALO222" s="75"/>
      <c r="ALP222" s="75"/>
      <c r="ALQ222" s="75"/>
      <c r="ALR222" s="75"/>
      <c r="ALS222" s="75"/>
      <c r="ALT222" s="75"/>
      <c r="ALU222" s="75"/>
      <c r="ALV222" s="75"/>
      <c r="ALW222" s="75"/>
      <c r="ALX222" s="75"/>
      <c r="ALY222" s="75"/>
      <c r="ALZ222" s="75"/>
      <c r="AMA222" s="75"/>
      <c r="AMB222" s="75"/>
      <c r="AMC222" s="75"/>
      <c r="AMD222" s="75"/>
      <c r="AME222" s="75"/>
      <c r="AMF222" s="75"/>
      <c r="AMG222" s="75"/>
      <c r="AMH222" s="75"/>
      <c r="AMI222" s="75"/>
      <c r="AMJ222" s="75"/>
      <c r="AMK222" s="75"/>
      <c r="AML222" s="75"/>
      <c r="AMM222" s="75"/>
      <c r="AMN222" s="75"/>
      <c r="AMO222" s="75"/>
      <c r="AMP222" s="75"/>
      <c r="AMQ222" s="75"/>
      <c r="AMR222" s="75"/>
      <c r="AMS222" s="75"/>
      <c r="AMT222" s="75"/>
      <c r="AMU222" s="75"/>
      <c r="AMV222" s="75"/>
      <c r="AMW222" s="75"/>
      <c r="AMX222" s="75"/>
      <c r="AMY222" s="75"/>
      <c r="AMZ222" s="75"/>
      <c r="ANA222" s="75"/>
      <c r="ANB222" s="75"/>
      <c r="ANC222" s="75"/>
      <c r="AND222" s="75"/>
      <c r="ANE222" s="75"/>
      <c r="ANF222" s="75"/>
      <c r="ANG222" s="75"/>
      <c r="ANH222" s="75"/>
      <c r="ANI222" s="75"/>
      <c r="ANJ222" s="75"/>
      <c r="ANK222" s="75"/>
      <c r="ANL222" s="75"/>
      <c r="ANM222" s="75"/>
      <c r="ANN222" s="75"/>
      <c r="ANO222" s="75"/>
      <c r="ANP222" s="75"/>
      <c r="ANQ222" s="75"/>
      <c r="ANR222" s="75"/>
      <c r="ANS222" s="75"/>
      <c r="ANT222" s="75"/>
      <c r="ANU222" s="75"/>
      <c r="ANV222" s="75"/>
      <c r="ANW222" s="75"/>
      <c r="ANX222" s="75"/>
      <c r="ANY222" s="75"/>
      <c r="ANZ222" s="75"/>
      <c r="AOA222" s="75"/>
      <c r="AOB222" s="75"/>
      <c r="AOC222" s="75"/>
      <c r="AOD222" s="75"/>
      <c r="AOE222" s="75"/>
      <c r="AOF222" s="75"/>
      <c r="AOG222" s="75"/>
      <c r="AOH222" s="75"/>
      <c r="AOI222" s="75"/>
      <c r="AOJ222" s="75"/>
      <c r="AOK222" s="75"/>
      <c r="AOL222" s="75"/>
      <c r="AOM222" s="75"/>
      <c r="AON222" s="75"/>
      <c r="AOO222" s="75"/>
      <c r="AOP222" s="75"/>
      <c r="AOQ222" s="75"/>
      <c r="AOR222" s="75"/>
      <c r="AOS222" s="75"/>
      <c r="AOT222" s="75"/>
      <c r="AOU222" s="75"/>
      <c r="AOV222" s="75"/>
      <c r="AOW222" s="75"/>
      <c r="AOX222" s="75"/>
      <c r="AOY222" s="75"/>
      <c r="AOZ222" s="75"/>
      <c r="APA222" s="75"/>
      <c r="APB222" s="75"/>
      <c r="APC222" s="75"/>
      <c r="APD222" s="75"/>
      <c r="APE222" s="75"/>
      <c r="APF222" s="75"/>
      <c r="APG222" s="75"/>
      <c r="APH222" s="75"/>
      <c r="API222" s="75"/>
      <c r="APJ222" s="75"/>
      <c r="APK222" s="75"/>
      <c r="APL222" s="75"/>
      <c r="APM222" s="75"/>
      <c r="APN222" s="75"/>
      <c r="APO222" s="75"/>
      <c r="APP222" s="75"/>
      <c r="APQ222" s="75"/>
      <c r="APR222" s="75"/>
      <c r="APS222" s="75"/>
      <c r="APT222" s="75"/>
      <c r="APU222" s="75"/>
      <c r="APV222" s="75"/>
      <c r="APW222" s="75"/>
      <c r="APX222" s="75"/>
      <c r="APY222" s="75"/>
      <c r="APZ222" s="75"/>
      <c r="AQA222" s="75"/>
      <c r="AQB222" s="75"/>
      <c r="AQC222" s="75"/>
      <c r="AQD222" s="75"/>
      <c r="AQE222" s="75"/>
      <c r="AQF222" s="75"/>
      <c r="AQG222" s="75"/>
      <c r="AQH222" s="75"/>
      <c r="AQI222" s="75"/>
      <c r="AQJ222" s="75"/>
      <c r="AQK222" s="75"/>
      <c r="AQL222" s="75"/>
      <c r="AQM222" s="75"/>
      <c r="AQN222" s="75"/>
      <c r="AQO222" s="75"/>
      <c r="AQP222" s="75"/>
      <c r="AQQ222" s="75"/>
      <c r="AQR222" s="75"/>
      <c r="AQS222" s="75"/>
      <c r="AQT222" s="75"/>
      <c r="AQU222" s="75"/>
      <c r="AQV222" s="75"/>
      <c r="AQW222" s="75"/>
      <c r="AQX222" s="75"/>
      <c r="AQY222" s="75"/>
      <c r="AQZ222" s="75"/>
      <c r="ARA222" s="75"/>
      <c r="ARB222" s="75"/>
      <c r="ARC222" s="75"/>
      <c r="ARD222" s="75"/>
      <c r="ARE222" s="75"/>
      <c r="ARF222" s="75"/>
      <c r="ARG222" s="75"/>
      <c r="ARH222" s="75"/>
      <c r="ARI222" s="75"/>
      <c r="ARJ222" s="75"/>
      <c r="ARK222" s="75"/>
      <c r="ARL222" s="75"/>
      <c r="ARM222" s="75"/>
      <c r="ARN222" s="75"/>
      <c r="ARO222" s="75"/>
      <c r="ARP222" s="75"/>
      <c r="ARQ222" s="75"/>
      <c r="ARR222" s="75"/>
      <c r="ARS222" s="75"/>
      <c r="ART222" s="75"/>
      <c r="ARU222" s="75"/>
      <c r="ARV222" s="75"/>
      <c r="ARW222" s="75"/>
      <c r="ARX222" s="75"/>
      <c r="ARY222" s="75"/>
      <c r="ARZ222" s="75"/>
      <c r="ASA222" s="75"/>
      <c r="ASB222" s="75"/>
      <c r="ASC222" s="75"/>
      <c r="ASD222" s="75"/>
      <c r="ASE222" s="75"/>
      <c r="ASF222" s="75"/>
      <c r="ASG222" s="75"/>
      <c r="ASH222" s="75"/>
      <c r="ASI222" s="75"/>
      <c r="ASJ222" s="75"/>
      <c r="ASK222" s="75"/>
      <c r="ASL222" s="75"/>
      <c r="ASM222" s="75"/>
      <c r="ASN222" s="75"/>
      <c r="ASO222" s="75"/>
      <c r="ASP222" s="75"/>
      <c r="ASQ222" s="75"/>
      <c r="ASR222" s="75"/>
      <c r="ASS222" s="75"/>
      <c r="AST222" s="75"/>
      <c r="ASU222" s="75"/>
      <c r="ASV222" s="75"/>
      <c r="ASW222" s="75"/>
      <c r="ASX222" s="75"/>
      <c r="ASY222" s="75"/>
      <c r="ASZ222" s="75"/>
      <c r="ATA222" s="75"/>
      <c r="ATB222" s="75"/>
      <c r="ATC222" s="75"/>
      <c r="ATD222" s="75"/>
      <c r="ATE222" s="75"/>
      <c r="ATF222" s="75"/>
      <c r="ATG222" s="75"/>
      <c r="ATH222" s="75"/>
      <c r="ATI222" s="75"/>
      <c r="ATJ222" s="75"/>
      <c r="ATK222" s="75"/>
      <c r="ATL222" s="75"/>
      <c r="ATM222" s="75"/>
      <c r="ATN222" s="75"/>
      <c r="ATO222" s="75"/>
      <c r="ATP222" s="75"/>
      <c r="ATQ222" s="75"/>
      <c r="ATR222" s="75"/>
      <c r="ATS222" s="75"/>
      <c r="ATT222" s="75"/>
      <c r="ATU222" s="75"/>
      <c r="ATV222" s="75"/>
      <c r="ATW222" s="75"/>
      <c r="ATX222" s="75"/>
      <c r="ATY222" s="75"/>
      <c r="ATZ222" s="75"/>
      <c r="AUA222" s="75"/>
      <c r="AUB222" s="75"/>
      <c r="AUC222" s="75"/>
      <c r="AUD222" s="75"/>
      <c r="AUE222" s="75"/>
      <c r="AUF222" s="75"/>
      <c r="AUG222" s="75"/>
      <c r="AUH222" s="75"/>
      <c r="AUI222" s="75"/>
      <c r="AUJ222" s="75"/>
      <c r="AUK222" s="75"/>
      <c r="AUL222" s="75"/>
      <c r="AUM222" s="75"/>
      <c r="AUN222" s="75"/>
      <c r="AUO222" s="75"/>
      <c r="AUP222" s="75"/>
      <c r="AUQ222" s="75"/>
      <c r="AUR222" s="75"/>
      <c r="AUS222" s="75"/>
      <c r="AUT222" s="75"/>
      <c r="AUU222" s="75"/>
      <c r="AUV222" s="75"/>
      <c r="AUW222" s="75"/>
      <c r="AUX222" s="75"/>
      <c r="AUY222" s="75"/>
      <c r="AUZ222" s="75"/>
      <c r="AVA222" s="75"/>
      <c r="AVB222" s="75"/>
      <c r="AVC222" s="75"/>
      <c r="AVD222" s="75"/>
      <c r="AVE222" s="75"/>
      <c r="AVF222" s="75"/>
      <c r="AVG222" s="75"/>
      <c r="AVH222" s="75"/>
      <c r="AVI222" s="75"/>
      <c r="AVJ222" s="75"/>
      <c r="AVK222" s="75"/>
      <c r="AVL222" s="75"/>
      <c r="AVM222" s="75"/>
      <c r="AVN222" s="75"/>
      <c r="AVO222" s="75"/>
      <c r="AVP222" s="75"/>
      <c r="AVQ222" s="75"/>
      <c r="AVR222" s="75"/>
      <c r="AVS222" s="75"/>
      <c r="AVT222" s="75"/>
      <c r="AVU222" s="75"/>
      <c r="AVV222" s="75"/>
      <c r="AVW222" s="75"/>
      <c r="AVX222" s="75"/>
      <c r="AVY222" s="75"/>
      <c r="AVZ222" s="75"/>
      <c r="AWA222" s="75"/>
      <c r="AWB222" s="75"/>
      <c r="AWC222" s="75"/>
      <c r="AWD222" s="75"/>
      <c r="AWE222" s="75"/>
      <c r="AWF222" s="75"/>
      <c r="AWG222" s="75"/>
      <c r="AWH222" s="75"/>
      <c r="AWI222" s="75"/>
      <c r="AWJ222" s="75"/>
      <c r="AWK222" s="75"/>
      <c r="AWL222" s="75"/>
      <c r="AWM222" s="75"/>
      <c r="AWN222" s="75"/>
      <c r="AWO222" s="75"/>
      <c r="AWP222" s="75"/>
      <c r="AWQ222" s="75"/>
      <c r="AWR222" s="75"/>
      <c r="AWS222" s="75"/>
      <c r="AWT222" s="75"/>
      <c r="AWU222" s="75"/>
      <c r="AWV222" s="75"/>
      <c r="AWW222" s="75"/>
      <c r="AWX222" s="75"/>
      <c r="AWY222" s="75"/>
      <c r="AWZ222" s="75"/>
      <c r="AXA222" s="75"/>
      <c r="AXB222" s="75"/>
      <c r="AXC222" s="75"/>
      <c r="AXD222" s="75"/>
      <c r="AXE222" s="75"/>
      <c r="AXF222" s="75"/>
      <c r="AXG222" s="75"/>
      <c r="AXH222" s="75"/>
      <c r="AXI222" s="75"/>
      <c r="AXJ222" s="75"/>
      <c r="AXK222" s="75"/>
      <c r="AXL222" s="75"/>
      <c r="AXM222" s="75"/>
      <c r="AXN222" s="75"/>
      <c r="AXO222" s="75"/>
      <c r="AXP222" s="75"/>
      <c r="AXQ222" s="75"/>
      <c r="AXR222" s="75"/>
      <c r="AXS222" s="75"/>
      <c r="AXT222" s="75"/>
      <c r="AXU222" s="75"/>
      <c r="AXV222" s="75"/>
      <c r="AXW222" s="75"/>
      <c r="AXX222" s="75"/>
      <c r="AXY222" s="75"/>
      <c r="AXZ222" s="75"/>
      <c r="AYA222" s="75"/>
      <c r="AYB222" s="75"/>
      <c r="AYC222" s="75"/>
      <c r="AYD222" s="75"/>
      <c r="AYE222" s="75"/>
      <c r="AYF222" s="75"/>
      <c r="AYG222" s="75"/>
      <c r="AYH222" s="75"/>
      <c r="AYI222" s="75"/>
      <c r="AYJ222" s="75"/>
      <c r="AYK222" s="75"/>
      <c r="AYL222" s="75"/>
      <c r="AYM222" s="75"/>
      <c r="AYN222" s="75"/>
      <c r="AYO222" s="75"/>
      <c r="AYP222" s="75"/>
      <c r="AYQ222" s="75"/>
      <c r="AYR222" s="75"/>
      <c r="AYS222" s="75"/>
      <c r="AYT222" s="75"/>
      <c r="AYU222" s="75"/>
      <c r="AYV222" s="75"/>
      <c r="AYW222" s="75"/>
      <c r="AYX222" s="75"/>
      <c r="AYY222" s="75"/>
      <c r="AYZ222" s="75"/>
      <c r="AZA222" s="75"/>
      <c r="AZB222" s="75"/>
      <c r="AZC222" s="75"/>
      <c r="AZD222" s="75"/>
      <c r="AZE222" s="75"/>
      <c r="AZF222" s="75"/>
      <c r="AZG222" s="75"/>
      <c r="AZH222" s="75"/>
      <c r="AZI222" s="75"/>
      <c r="AZJ222" s="75"/>
      <c r="AZK222" s="75"/>
      <c r="AZL222" s="75"/>
      <c r="AZM222" s="75"/>
      <c r="AZN222" s="75"/>
      <c r="AZO222" s="75"/>
      <c r="AZP222" s="75"/>
      <c r="AZQ222" s="75"/>
      <c r="AZR222" s="75"/>
      <c r="AZS222" s="75"/>
      <c r="AZT222" s="75"/>
      <c r="AZU222" s="75"/>
      <c r="AZV222" s="75"/>
      <c r="AZW222" s="75"/>
      <c r="AZX222" s="75"/>
      <c r="AZY222" s="75"/>
      <c r="AZZ222" s="75"/>
      <c r="BAA222" s="75"/>
      <c r="BAB222" s="75"/>
      <c r="BAC222" s="75"/>
      <c r="BAD222" s="75"/>
      <c r="BAE222" s="75"/>
      <c r="BAF222" s="75"/>
      <c r="BAG222" s="75"/>
      <c r="BAH222" s="75"/>
      <c r="BAI222" s="75"/>
      <c r="BAJ222" s="75"/>
      <c r="BAK222" s="75"/>
      <c r="BAL222" s="75"/>
      <c r="BAM222" s="75"/>
      <c r="BAN222" s="75"/>
      <c r="BAO222" s="75"/>
      <c r="BAP222" s="75"/>
      <c r="BAQ222" s="75"/>
      <c r="BAR222" s="75"/>
      <c r="BAS222" s="75"/>
      <c r="BAT222" s="75"/>
      <c r="BAU222" s="75"/>
      <c r="BAV222" s="75"/>
      <c r="BAW222" s="75"/>
      <c r="BAX222" s="75"/>
      <c r="BAY222" s="75"/>
      <c r="BAZ222" s="75"/>
      <c r="BBA222" s="75"/>
      <c r="BBB222" s="75"/>
      <c r="BBC222" s="75"/>
      <c r="BBD222" s="75"/>
      <c r="BBE222" s="75"/>
      <c r="BBF222" s="75"/>
      <c r="BBG222" s="75"/>
      <c r="BBH222" s="75"/>
      <c r="BBI222" s="75"/>
      <c r="BBJ222" s="75"/>
      <c r="BBK222" s="75"/>
      <c r="BBL222" s="75"/>
      <c r="BBM222" s="75"/>
      <c r="BBN222" s="75"/>
      <c r="BBO222" s="75"/>
      <c r="BBP222" s="75"/>
      <c r="BBQ222" s="75"/>
      <c r="BBR222" s="75"/>
      <c r="BBS222" s="75"/>
      <c r="BBT222" s="75"/>
      <c r="BBU222" s="75"/>
      <c r="BBV222" s="75"/>
      <c r="BBW222" s="75"/>
      <c r="BBX222" s="75"/>
      <c r="BBY222" s="75"/>
      <c r="BBZ222" s="75"/>
      <c r="BCA222" s="75"/>
      <c r="BCB222" s="75"/>
      <c r="BCC222" s="75"/>
      <c r="BCD222" s="75"/>
      <c r="BCE222" s="75"/>
      <c r="BCF222" s="75"/>
      <c r="BCG222" s="75"/>
      <c r="BCH222" s="75"/>
      <c r="BCI222" s="75"/>
      <c r="BCJ222" s="75"/>
      <c r="BCK222" s="75"/>
      <c r="BCL222" s="75"/>
      <c r="BCM222" s="75"/>
      <c r="BCN222" s="75"/>
      <c r="BCO222" s="75"/>
      <c r="BCP222" s="75"/>
      <c r="BCQ222" s="75"/>
      <c r="BCR222" s="75"/>
      <c r="BCS222" s="75"/>
      <c r="BCT222" s="75"/>
      <c r="BCU222" s="75"/>
      <c r="BCV222" s="75"/>
      <c r="BCW222" s="75"/>
      <c r="BCX222" s="75"/>
      <c r="BCY222" s="75"/>
      <c r="BCZ222" s="75"/>
      <c r="BDA222" s="75"/>
      <c r="BDB222" s="75"/>
      <c r="BDC222" s="75"/>
      <c r="BDD222" s="75"/>
      <c r="BDE222" s="75"/>
      <c r="BDF222" s="75"/>
      <c r="BDG222" s="75"/>
      <c r="BDH222" s="75"/>
      <c r="BDI222" s="75"/>
      <c r="BDJ222" s="75"/>
      <c r="BDK222" s="75"/>
      <c r="BDL222" s="75"/>
      <c r="BDM222" s="75"/>
      <c r="BDN222" s="75"/>
      <c r="BDO222" s="75"/>
      <c r="BDP222" s="75"/>
      <c r="BDQ222" s="75"/>
      <c r="BDR222" s="75"/>
      <c r="BDS222" s="75"/>
      <c r="BDT222" s="75"/>
      <c r="BDU222" s="75"/>
      <c r="BDV222" s="75"/>
      <c r="BDW222" s="75"/>
      <c r="BDX222" s="75"/>
      <c r="BDY222" s="75"/>
      <c r="BDZ222" s="75"/>
      <c r="BEA222" s="75"/>
      <c r="BEB222" s="75"/>
      <c r="BEC222" s="75"/>
      <c r="BED222" s="75"/>
      <c r="BEE222" s="75"/>
      <c r="BEF222" s="75"/>
      <c r="BEG222" s="75"/>
      <c r="BEH222" s="75"/>
      <c r="BEI222" s="75"/>
      <c r="BEJ222" s="75"/>
      <c r="BEK222" s="75"/>
      <c r="BEL222" s="75"/>
      <c r="BEM222" s="75"/>
      <c r="BEN222" s="75"/>
      <c r="BEO222" s="75"/>
      <c r="BEP222" s="75"/>
      <c r="BEQ222" s="75"/>
      <c r="BER222" s="75"/>
      <c r="BES222" s="75"/>
      <c r="BET222" s="75"/>
      <c r="BEU222" s="75"/>
      <c r="BEV222" s="75"/>
      <c r="BEW222" s="75"/>
      <c r="BEX222" s="75"/>
      <c r="BEY222" s="75"/>
      <c r="BEZ222" s="75"/>
      <c r="BFA222" s="75"/>
      <c r="BFB222" s="75"/>
      <c r="BFC222" s="75"/>
      <c r="BFD222" s="75"/>
      <c r="BFE222" s="75"/>
      <c r="BFF222" s="75"/>
      <c r="BFG222" s="75"/>
      <c r="BFH222" s="75"/>
      <c r="BFI222" s="75"/>
      <c r="BFJ222" s="75"/>
      <c r="BFK222" s="75"/>
      <c r="BFL222" s="75"/>
      <c r="BFM222" s="75"/>
      <c r="BFN222" s="75"/>
      <c r="BFO222" s="75"/>
      <c r="BFP222" s="75"/>
      <c r="BFQ222" s="75"/>
      <c r="BFR222" s="75"/>
      <c r="BFS222" s="75"/>
      <c r="BFT222" s="75"/>
      <c r="BFU222" s="75"/>
      <c r="BFV222" s="75"/>
      <c r="BFW222" s="75"/>
      <c r="BFX222" s="75"/>
      <c r="BFY222" s="75"/>
      <c r="BFZ222" s="75"/>
      <c r="BGA222" s="75"/>
      <c r="BGB222" s="75"/>
      <c r="BGC222" s="75"/>
      <c r="BGD222" s="75"/>
      <c r="BGE222" s="75"/>
      <c r="BGF222" s="75"/>
      <c r="BGG222" s="75"/>
      <c r="BGH222" s="75"/>
      <c r="BGI222" s="75"/>
      <c r="BGJ222" s="75"/>
      <c r="BGK222" s="75"/>
      <c r="BGL222" s="75"/>
      <c r="BGM222" s="75"/>
      <c r="BGN222" s="75"/>
      <c r="BGO222" s="75"/>
      <c r="BGP222" s="75"/>
      <c r="BGQ222" s="75"/>
      <c r="BGR222" s="75"/>
      <c r="BGS222" s="75"/>
      <c r="BGT222" s="75"/>
      <c r="BGU222" s="75"/>
      <c r="BGV222" s="75"/>
      <c r="BGW222" s="75"/>
      <c r="BGX222" s="75"/>
      <c r="BGY222" s="75"/>
      <c r="BGZ222" s="75"/>
      <c r="BHA222" s="75"/>
      <c r="BHB222" s="75"/>
      <c r="BHC222" s="75"/>
      <c r="BHD222" s="75"/>
      <c r="BHE222" s="75"/>
      <c r="BHF222" s="75"/>
      <c r="BHG222" s="75"/>
      <c r="BHH222" s="75"/>
      <c r="BHI222" s="75"/>
      <c r="BHJ222" s="75"/>
      <c r="BHK222" s="75"/>
      <c r="BHL222" s="75"/>
      <c r="BHM222" s="75"/>
      <c r="BHN222" s="75"/>
      <c r="BHO222" s="75"/>
      <c r="BHP222" s="75"/>
      <c r="BHQ222" s="75"/>
      <c r="BHR222" s="75"/>
      <c r="BHS222" s="75"/>
      <c r="BHT222" s="75"/>
      <c r="BHU222" s="75"/>
      <c r="BHV222" s="75"/>
      <c r="BHW222" s="75"/>
      <c r="BHX222" s="75"/>
      <c r="BHY222" s="75"/>
      <c r="BHZ222" s="75"/>
      <c r="BIA222" s="75"/>
      <c r="BIB222" s="75"/>
      <c r="BIC222" s="75"/>
      <c r="BID222" s="75"/>
      <c r="BIE222" s="75"/>
      <c r="BIF222" s="75"/>
      <c r="BIG222" s="75"/>
      <c r="BIH222" s="75"/>
      <c r="BII222" s="75"/>
      <c r="BIJ222" s="75"/>
      <c r="BIK222" s="75"/>
      <c r="BIL222" s="75"/>
      <c r="BIM222" s="75"/>
      <c r="BIN222" s="75"/>
      <c r="BIO222" s="75"/>
      <c r="BIP222" s="75"/>
      <c r="BIQ222" s="75"/>
      <c r="BIR222" s="75"/>
      <c r="BIS222" s="75"/>
      <c r="BIT222" s="75"/>
      <c r="BIU222" s="75"/>
      <c r="BIV222" s="75"/>
      <c r="BIW222" s="75"/>
      <c r="BIX222" s="75"/>
      <c r="BIY222" s="75"/>
      <c r="BIZ222" s="75"/>
      <c r="BJA222" s="75"/>
      <c r="BJB222" s="75"/>
      <c r="BJC222" s="75"/>
      <c r="BJD222" s="75"/>
      <c r="BJE222" s="75"/>
      <c r="BJF222" s="75"/>
      <c r="BJG222" s="75"/>
      <c r="BJH222" s="75"/>
      <c r="BJI222" s="75"/>
      <c r="BJJ222" s="75"/>
      <c r="BJK222" s="75"/>
      <c r="BJL222" s="75"/>
      <c r="BJM222" s="75"/>
      <c r="BJN222" s="75"/>
      <c r="BJO222" s="75"/>
      <c r="BJP222" s="75"/>
      <c r="BJQ222" s="75"/>
      <c r="BJR222" s="75"/>
      <c r="BJS222" s="75"/>
      <c r="BJT222" s="75"/>
      <c r="BJU222" s="75"/>
      <c r="BJV222" s="75"/>
      <c r="BJW222" s="75"/>
      <c r="BJX222" s="75"/>
      <c r="BJY222" s="75"/>
      <c r="BJZ222" s="75"/>
      <c r="BKA222" s="75"/>
      <c r="BKB222" s="75"/>
      <c r="BKC222" s="75"/>
      <c r="BKD222" s="75"/>
      <c r="BKE222" s="75"/>
      <c r="BKF222" s="75"/>
      <c r="BKG222" s="75"/>
      <c r="BKH222" s="75"/>
      <c r="BKI222" s="75"/>
      <c r="BKJ222" s="75"/>
      <c r="BKK222" s="75"/>
      <c r="BKL222" s="75"/>
      <c r="BKM222" s="75"/>
      <c r="BKN222" s="75"/>
      <c r="BKO222" s="75"/>
      <c r="BKP222" s="75"/>
      <c r="BKQ222" s="75"/>
      <c r="BKR222" s="75"/>
      <c r="BKS222" s="75"/>
      <c r="BKT222" s="75"/>
      <c r="BKU222" s="75"/>
      <c r="BKV222" s="75"/>
      <c r="BKW222" s="75"/>
      <c r="BKX222" s="75"/>
      <c r="BKY222" s="75"/>
      <c r="BKZ222" s="75"/>
      <c r="BLA222" s="75"/>
      <c r="BLB222" s="75"/>
      <c r="BLC222" s="75"/>
      <c r="BLD222" s="75"/>
      <c r="BLE222" s="75"/>
      <c r="BLF222" s="75"/>
      <c r="BLG222" s="75"/>
      <c r="BLH222" s="75"/>
      <c r="BLI222" s="75"/>
      <c r="BLJ222" s="75"/>
      <c r="BLK222" s="75"/>
      <c r="BLL222" s="75"/>
      <c r="BLM222" s="75"/>
      <c r="BLN222" s="75"/>
      <c r="BLO222" s="75"/>
      <c r="BLP222" s="75"/>
      <c r="BLQ222" s="75"/>
      <c r="BLR222" s="75"/>
      <c r="BLS222" s="75"/>
      <c r="BLT222" s="75"/>
      <c r="BLU222" s="75"/>
      <c r="BLV222" s="75"/>
      <c r="BLW222" s="75"/>
      <c r="BLX222" s="75"/>
      <c r="BLY222" s="75"/>
      <c r="BLZ222" s="75"/>
      <c r="BMA222" s="75"/>
      <c r="BMB222" s="75"/>
      <c r="BMC222" s="75"/>
      <c r="BMD222" s="75"/>
      <c r="BME222" s="75"/>
      <c r="BMF222" s="75"/>
      <c r="BMG222" s="75"/>
      <c r="BMH222" s="75"/>
      <c r="BMI222" s="75"/>
      <c r="BMJ222" s="75"/>
      <c r="BMK222" s="75"/>
      <c r="BML222" s="75"/>
      <c r="BMM222" s="75"/>
      <c r="BMN222" s="75"/>
      <c r="BMO222" s="75"/>
      <c r="BMP222" s="75"/>
      <c r="BMQ222" s="75"/>
      <c r="BMR222" s="75"/>
      <c r="BMS222" s="75"/>
      <c r="BMT222" s="75"/>
      <c r="BMU222" s="75"/>
      <c r="BMV222" s="75"/>
      <c r="BMW222" s="75"/>
      <c r="BMX222" s="75"/>
      <c r="BMY222" s="75"/>
      <c r="BMZ222" s="75"/>
      <c r="BNA222" s="75"/>
      <c r="BNB222" s="75"/>
      <c r="BNC222" s="75"/>
      <c r="BND222" s="75"/>
      <c r="BNE222" s="75"/>
      <c r="BNF222" s="75"/>
      <c r="BNG222" s="75"/>
      <c r="BNH222" s="75"/>
      <c r="BNI222" s="75"/>
      <c r="BNJ222" s="75"/>
      <c r="BNK222" s="75"/>
      <c r="BNL222" s="75"/>
      <c r="BNM222" s="75"/>
      <c r="BNN222" s="75"/>
      <c r="BNO222" s="75"/>
      <c r="BNP222" s="75"/>
      <c r="BNQ222" s="75"/>
      <c r="BNR222" s="75"/>
      <c r="BNS222" s="75"/>
      <c r="BNT222" s="75"/>
      <c r="BNU222" s="75"/>
      <c r="BNV222" s="75"/>
      <c r="BNW222" s="75"/>
      <c r="BNX222" s="75"/>
      <c r="BNY222" s="75"/>
      <c r="BNZ222" s="75"/>
      <c r="BOA222" s="75"/>
      <c r="BOB222" s="75"/>
      <c r="BOC222" s="75"/>
      <c r="BOD222" s="75"/>
      <c r="BOE222" s="75"/>
      <c r="BOF222" s="75"/>
      <c r="BOG222" s="75"/>
      <c r="BOH222" s="75"/>
      <c r="BOI222" s="75"/>
      <c r="BOJ222" s="75"/>
      <c r="BOK222" s="75"/>
      <c r="BOL222" s="75"/>
      <c r="BOM222" s="75"/>
      <c r="BON222" s="75"/>
      <c r="BOO222" s="75"/>
      <c r="BOP222" s="75"/>
      <c r="BOQ222" s="75"/>
      <c r="BOR222" s="75"/>
      <c r="BOS222" s="75"/>
      <c r="BOT222" s="75"/>
      <c r="BOU222" s="75"/>
      <c r="BOV222" s="75"/>
      <c r="BOW222" s="75"/>
      <c r="BOX222" s="75"/>
      <c r="BOY222" s="75"/>
      <c r="BOZ222" s="75"/>
      <c r="BPA222" s="75"/>
      <c r="BPB222" s="75"/>
      <c r="BPC222" s="75"/>
      <c r="BPD222" s="75"/>
      <c r="BPE222" s="75"/>
      <c r="BPF222" s="75"/>
      <c r="BPG222" s="75"/>
      <c r="BPH222" s="75"/>
      <c r="BPI222" s="75"/>
      <c r="BPJ222" s="75"/>
      <c r="BPK222" s="75"/>
      <c r="BPL222" s="75"/>
      <c r="BPM222" s="75"/>
      <c r="BPN222" s="75"/>
      <c r="BPO222" s="75"/>
      <c r="BPP222" s="75"/>
      <c r="BPQ222" s="75"/>
      <c r="BPR222" s="75"/>
      <c r="BPS222" s="75"/>
      <c r="BPT222" s="75"/>
      <c r="BPU222" s="75"/>
      <c r="BPV222" s="75"/>
      <c r="BPW222" s="75"/>
      <c r="BPX222" s="75"/>
      <c r="BPY222" s="75"/>
      <c r="BPZ222" s="75"/>
      <c r="BQA222" s="75"/>
      <c r="BQB222" s="75"/>
      <c r="BQC222" s="75"/>
      <c r="BQD222" s="75"/>
      <c r="BQE222" s="75"/>
      <c r="BQF222" s="75"/>
      <c r="BQG222" s="75"/>
      <c r="BQH222" s="75"/>
      <c r="BQI222" s="75"/>
      <c r="BQJ222" s="75"/>
      <c r="BQK222" s="75"/>
      <c r="BQL222" s="75"/>
      <c r="BQM222" s="75"/>
      <c r="BQN222" s="75"/>
      <c r="BQO222" s="75"/>
      <c r="BQP222" s="75"/>
      <c r="BQQ222" s="75"/>
      <c r="BQR222" s="75"/>
      <c r="BQS222" s="75"/>
      <c r="BQT222" s="75"/>
      <c r="BQU222" s="75"/>
      <c r="BQV222" s="75"/>
      <c r="BQW222" s="75"/>
      <c r="BQX222" s="75"/>
      <c r="BQY222" s="75"/>
      <c r="BQZ222" s="75"/>
      <c r="BRA222" s="75"/>
      <c r="BRB222" s="75"/>
      <c r="BRC222" s="75"/>
      <c r="BRD222" s="75"/>
      <c r="BRE222" s="75"/>
      <c r="BRF222" s="75"/>
      <c r="BRG222" s="75"/>
      <c r="BRH222" s="75"/>
      <c r="BRI222" s="75"/>
      <c r="BRJ222" s="75"/>
      <c r="BRK222" s="75"/>
      <c r="BRL222" s="75"/>
      <c r="BRM222" s="75"/>
      <c r="BRN222" s="75"/>
      <c r="BRO222" s="75"/>
      <c r="BRP222" s="75"/>
      <c r="BRQ222" s="75"/>
      <c r="BRR222" s="75"/>
      <c r="BRS222" s="75"/>
      <c r="BRT222" s="75"/>
      <c r="BRU222" s="75"/>
      <c r="BRV222" s="75"/>
      <c r="BRW222" s="75"/>
      <c r="BRX222" s="75"/>
      <c r="BRY222" s="75"/>
      <c r="BRZ222" s="75"/>
      <c r="BSA222" s="75"/>
      <c r="BSB222" s="75"/>
      <c r="BSC222" s="75"/>
      <c r="BSD222" s="75"/>
      <c r="BSE222" s="75"/>
      <c r="BSF222" s="75"/>
      <c r="BSG222" s="75"/>
      <c r="BSH222" s="75"/>
      <c r="BSI222" s="75"/>
      <c r="BSJ222" s="75"/>
      <c r="BSK222" s="75"/>
      <c r="BSL222" s="75"/>
      <c r="BSM222" s="75"/>
      <c r="BSN222" s="75"/>
      <c r="BSO222" s="75"/>
      <c r="BSP222" s="75"/>
      <c r="BSQ222" s="75"/>
      <c r="BSR222" s="75"/>
      <c r="BSS222" s="75"/>
      <c r="BST222" s="75"/>
      <c r="BSU222" s="75"/>
      <c r="BSV222" s="75"/>
      <c r="BSW222" s="75"/>
      <c r="BSX222" s="75"/>
      <c r="BSY222" s="75"/>
      <c r="BSZ222" s="75"/>
      <c r="BTA222" s="75"/>
      <c r="BTB222" s="75"/>
      <c r="BTC222" s="75"/>
      <c r="BTD222" s="75"/>
      <c r="BTE222" s="75"/>
      <c r="BTF222" s="75"/>
      <c r="BTG222" s="75"/>
      <c r="BTH222" s="75"/>
      <c r="BTI222" s="75"/>
      <c r="BTJ222" s="75"/>
      <c r="BTK222" s="75"/>
      <c r="BTL222" s="75"/>
      <c r="BTM222" s="75"/>
      <c r="BTN222" s="75"/>
      <c r="BTO222" s="75"/>
      <c r="BTP222" s="75"/>
      <c r="BTQ222" s="75"/>
      <c r="BTR222" s="75"/>
      <c r="BTS222" s="75"/>
      <c r="BTT222" s="75"/>
      <c r="BTU222" s="75"/>
      <c r="BTV222" s="75"/>
      <c r="BTW222" s="75"/>
      <c r="BTX222" s="75"/>
      <c r="BTY222" s="75"/>
      <c r="BTZ222" s="75"/>
      <c r="BUA222" s="75"/>
      <c r="BUB222" s="75"/>
      <c r="BUC222" s="75"/>
      <c r="BUD222" s="75"/>
      <c r="BUE222" s="75"/>
      <c r="BUF222" s="75"/>
      <c r="BUG222" s="75"/>
      <c r="BUH222" s="75"/>
      <c r="BUI222" s="75"/>
      <c r="BUJ222" s="75"/>
      <c r="BUK222" s="75"/>
      <c r="BUL222" s="75"/>
      <c r="BUM222" s="75"/>
      <c r="BUN222" s="75"/>
      <c r="BUO222" s="75"/>
      <c r="BUP222" s="75"/>
      <c r="BUQ222" s="75"/>
      <c r="BUR222" s="75"/>
      <c r="BUS222" s="75"/>
      <c r="BUT222" s="75"/>
      <c r="BUU222" s="75"/>
      <c r="BUV222" s="75"/>
      <c r="BUW222" s="75"/>
      <c r="BUX222" s="75"/>
      <c r="BUY222" s="75"/>
      <c r="BUZ222" s="75"/>
      <c r="BVA222" s="75"/>
      <c r="BVB222" s="75"/>
      <c r="BVC222" s="75"/>
      <c r="BVD222" s="75"/>
      <c r="BVE222" s="75"/>
      <c r="BVF222" s="75"/>
      <c r="BVG222" s="75"/>
      <c r="BVH222" s="75"/>
      <c r="BVI222" s="75"/>
      <c r="BVJ222" s="75"/>
      <c r="BVK222" s="75"/>
      <c r="BVL222" s="75"/>
      <c r="BVM222" s="75"/>
      <c r="BVN222" s="75"/>
      <c r="BVO222" s="75"/>
      <c r="BVP222" s="75"/>
      <c r="BVQ222" s="75"/>
      <c r="BVR222" s="75"/>
      <c r="BVS222" s="75"/>
      <c r="BVT222" s="75"/>
      <c r="BVU222" s="75"/>
      <c r="BVV222" s="75"/>
      <c r="BVW222" s="75"/>
      <c r="BVX222" s="75"/>
      <c r="BVY222" s="75"/>
      <c r="BVZ222" s="75"/>
      <c r="BWA222" s="75"/>
      <c r="BWB222" s="75"/>
      <c r="BWC222" s="75"/>
      <c r="BWD222" s="75"/>
      <c r="BWE222" s="75"/>
      <c r="BWF222" s="75"/>
      <c r="BWG222" s="75"/>
      <c r="BWH222" s="75"/>
      <c r="BWI222" s="75"/>
      <c r="BWJ222" s="75"/>
      <c r="BWK222" s="75"/>
      <c r="BWL222" s="75"/>
      <c r="BWM222" s="75"/>
      <c r="BWN222" s="75"/>
      <c r="BWO222" s="75"/>
      <c r="BWP222" s="75"/>
      <c r="BWQ222" s="75"/>
      <c r="BWR222" s="75"/>
      <c r="BWS222" s="75"/>
      <c r="BWT222" s="75"/>
      <c r="BWU222" s="75"/>
      <c r="BWV222" s="75"/>
      <c r="BWW222" s="75"/>
      <c r="BWX222" s="75"/>
      <c r="BWY222" s="75"/>
      <c r="BWZ222" s="75"/>
      <c r="BXA222" s="75"/>
      <c r="BXB222" s="75"/>
      <c r="BXC222" s="75"/>
      <c r="BXD222" s="75"/>
      <c r="BXE222" s="75"/>
      <c r="BXF222" s="75"/>
      <c r="BXG222" s="75"/>
      <c r="BXH222" s="75"/>
      <c r="BXI222" s="75"/>
      <c r="BXJ222" s="75"/>
      <c r="BXK222" s="75"/>
      <c r="BXL222" s="75"/>
      <c r="BXM222" s="75"/>
      <c r="BXN222" s="75"/>
      <c r="BXO222" s="75"/>
      <c r="BXP222" s="75"/>
      <c r="BXQ222" s="75"/>
      <c r="BXR222" s="75"/>
      <c r="BXS222" s="75"/>
      <c r="BXT222" s="75"/>
      <c r="BXU222" s="75"/>
      <c r="BXV222" s="75"/>
      <c r="BXW222" s="75"/>
      <c r="BXX222" s="75"/>
      <c r="BXY222" s="75"/>
      <c r="BXZ222" s="75"/>
      <c r="BYA222" s="75"/>
      <c r="BYB222" s="75"/>
      <c r="BYC222" s="75"/>
      <c r="BYD222" s="75"/>
      <c r="BYE222" s="75"/>
      <c r="BYF222" s="75"/>
      <c r="BYG222" s="75"/>
      <c r="BYH222" s="75"/>
      <c r="BYI222" s="75"/>
      <c r="BYJ222" s="75"/>
      <c r="BYK222" s="75"/>
      <c r="BYL222" s="75"/>
      <c r="BYM222" s="75"/>
      <c r="BYN222" s="75"/>
      <c r="BYO222" s="75"/>
      <c r="BYP222" s="75"/>
      <c r="BYQ222" s="75"/>
      <c r="BYR222" s="75"/>
      <c r="BYS222" s="75"/>
      <c r="BYT222" s="75"/>
      <c r="BYU222" s="75"/>
      <c r="BYV222" s="75"/>
      <c r="BYW222" s="75"/>
      <c r="BYX222" s="75"/>
      <c r="BYY222" s="75"/>
      <c r="BYZ222" s="75"/>
      <c r="BZA222" s="75"/>
      <c r="BZB222" s="75"/>
      <c r="BZC222" s="75"/>
      <c r="BZD222" s="75"/>
      <c r="BZE222" s="75"/>
      <c r="BZF222" s="75"/>
      <c r="BZG222" s="75"/>
      <c r="BZH222" s="75"/>
      <c r="BZI222" s="75"/>
      <c r="BZJ222" s="75"/>
      <c r="BZK222" s="75"/>
      <c r="BZL222" s="75"/>
      <c r="BZM222" s="75"/>
      <c r="BZN222" s="75"/>
      <c r="BZO222" s="75"/>
      <c r="BZP222" s="75"/>
      <c r="BZQ222" s="75"/>
      <c r="BZR222" s="75"/>
      <c r="BZS222" s="75"/>
      <c r="BZT222" s="75"/>
      <c r="BZU222" s="75"/>
      <c r="BZV222" s="75"/>
      <c r="BZW222" s="75"/>
      <c r="BZX222" s="75"/>
      <c r="BZY222" s="75"/>
      <c r="BZZ222" s="75"/>
      <c r="CAA222" s="75"/>
      <c r="CAB222" s="75"/>
      <c r="CAC222" s="75"/>
      <c r="CAD222" s="75"/>
      <c r="CAE222" s="75"/>
      <c r="CAF222" s="75"/>
      <c r="CAG222" s="75"/>
      <c r="CAH222" s="75"/>
      <c r="CAI222" s="75"/>
      <c r="CAJ222" s="75"/>
      <c r="CAK222" s="75"/>
      <c r="CAL222" s="75"/>
      <c r="CAM222" s="75"/>
      <c r="CAN222" s="75"/>
      <c r="CAO222" s="75"/>
      <c r="CAP222" s="75"/>
      <c r="CAQ222" s="75"/>
      <c r="CAR222" s="75"/>
      <c r="CAS222" s="75"/>
      <c r="CAT222" s="75"/>
      <c r="CAU222" s="75"/>
      <c r="CAV222" s="75"/>
      <c r="CAW222" s="75"/>
      <c r="CAX222" s="75"/>
      <c r="CAY222" s="75"/>
      <c r="CAZ222" s="75"/>
      <c r="CBA222" s="75"/>
      <c r="CBB222" s="75"/>
      <c r="CBC222" s="75"/>
      <c r="CBD222" s="75"/>
      <c r="CBE222" s="75"/>
      <c r="CBF222" s="75"/>
      <c r="CBG222" s="75"/>
      <c r="CBH222" s="75"/>
      <c r="CBI222" s="75"/>
      <c r="CBJ222" s="75"/>
      <c r="CBK222" s="75"/>
      <c r="CBL222" s="75"/>
      <c r="CBM222" s="75"/>
      <c r="CBN222" s="75"/>
      <c r="CBO222" s="75"/>
      <c r="CBP222" s="75"/>
      <c r="CBQ222" s="75"/>
      <c r="CBR222" s="75"/>
      <c r="CBS222" s="75"/>
      <c r="CBT222" s="75"/>
      <c r="CBU222" s="75"/>
      <c r="CBV222" s="75"/>
      <c r="CBW222" s="75"/>
      <c r="CBX222" s="75"/>
      <c r="CBY222" s="75"/>
      <c r="CBZ222" s="75"/>
      <c r="CCA222" s="75"/>
      <c r="CCB222" s="75"/>
      <c r="CCC222" s="75"/>
      <c r="CCD222" s="75"/>
      <c r="CCE222" s="75"/>
      <c r="CCF222" s="75"/>
      <c r="CCG222" s="75"/>
      <c r="CCH222" s="75"/>
      <c r="CCI222" s="75"/>
      <c r="CCJ222" s="75"/>
      <c r="CCK222" s="75"/>
      <c r="CCL222" s="75"/>
      <c r="CCM222" s="75"/>
      <c r="CCN222" s="75"/>
      <c r="CCO222" s="75"/>
      <c r="CCP222" s="75"/>
      <c r="CCQ222" s="75"/>
      <c r="CCR222" s="75"/>
      <c r="CCS222" s="75"/>
      <c r="CCT222" s="75"/>
      <c r="CCU222" s="75"/>
      <c r="CCV222" s="75"/>
      <c r="CCW222" s="75"/>
      <c r="CCX222" s="75"/>
      <c r="CCY222" s="75"/>
      <c r="CCZ222" s="75"/>
      <c r="CDA222" s="75"/>
      <c r="CDB222" s="75"/>
      <c r="CDC222" s="75"/>
      <c r="CDD222" s="75"/>
      <c r="CDE222" s="75"/>
      <c r="CDF222" s="75"/>
      <c r="CDG222" s="75"/>
      <c r="CDH222" s="75"/>
      <c r="CDI222" s="75"/>
      <c r="CDJ222" s="75"/>
      <c r="CDK222" s="75"/>
      <c r="CDL222" s="75"/>
      <c r="CDM222" s="75"/>
      <c r="CDN222" s="75"/>
      <c r="CDO222" s="75"/>
      <c r="CDP222" s="75"/>
      <c r="CDQ222" s="75"/>
      <c r="CDR222" s="75"/>
      <c r="CDS222" s="75"/>
      <c r="CDT222" s="75"/>
      <c r="CDU222" s="75"/>
      <c r="CDV222" s="75"/>
      <c r="CDW222" s="75"/>
      <c r="CDX222" s="75"/>
      <c r="CDY222" s="75"/>
      <c r="CDZ222" s="75"/>
      <c r="CEA222" s="75"/>
      <c r="CEB222" s="75"/>
      <c r="CEC222" s="75"/>
      <c r="CED222" s="75"/>
      <c r="CEE222" s="75"/>
      <c r="CEF222" s="75"/>
      <c r="CEG222" s="75"/>
      <c r="CEH222" s="75"/>
      <c r="CEI222" s="75"/>
      <c r="CEJ222" s="75"/>
      <c r="CEK222" s="75"/>
      <c r="CEL222" s="75"/>
      <c r="CEM222" s="75"/>
      <c r="CEN222" s="75"/>
      <c r="CEO222" s="75"/>
      <c r="CEP222" s="75"/>
      <c r="CEQ222" s="75"/>
      <c r="CER222" s="75"/>
      <c r="CES222" s="75"/>
      <c r="CET222" s="75"/>
      <c r="CEU222" s="75"/>
      <c r="CEV222" s="75"/>
      <c r="CEW222" s="75"/>
      <c r="CEX222" s="75"/>
      <c r="CEY222" s="75"/>
      <c r="CEZ222" s="75"/>
      <c r="CFA222" s="75"/>
      <c r="CFB222" s="75"/>
      <c r="CFC222" s="75"/>
      <c r="CFD222" s="75"/>
      <c r="CFE222" s="75"/>
      <c r="CFF222" s="75"/>
      <c r="CFG222" s="75"/>
      <c r="CFH222" s="75"/>
      <c r="CFI222" s="75"/>
      <c r="CFJ222" s="75"/>
      <c r="CFK222" s="75"/>
      <c r="CFL222" s="75"/>
      <c r="CFM222" s="75"/>
      <c r="CFN222" s="75"/>
      <c r="CFO222" s="75"/>
      <c r="CFP222" s="75"/>
      <c r="CFQ222" s="75"/>
      <c r="CFR222" s="75"/>
      <c r="CFS222" s="75"/>
      <c r="CFT222" s="75"/>
      <c r="CFU222" s="75"/>
      <c r="CFV222" s="75"/>
      <c r="CFW222" s="75"/>
      <c r="CFX222" s="75"/>
      <c r="CFY222" s="75"/>
      <c r="CFZ222" s="75"/>
      <c r="CGA222" s="75"/>
      <c r="CGB222" s="75"/>
      <c r="CGC222" s="75"/>
      <c r="CGD222" s="75"/>
      <c r="CGE222" s="75"/>
      <c r="CGF222" s="75"/>
      <c r="CGG222" s="75"/>
      <c r="CGH222" s="75"/>
      <c r="CGI222" s="75"/>
      <c r="CGJ222" s="75"/>
      <c r="CGK222" s="75"/>
      <c r="CGL222" s="75"/>
      <c r="CGM222" s="75"/>
      <c r="CGN222" s="75"/>
      <c r="CGO222" s="75"/>
      <c r="CGP222" s="75"/>
      <c r="CGQ222" s="75"/>
      <c r="CGR222" s="75"/>
      <c r="CGS222" s="75"/>
      <c r="CGT222" s="75"/>
      <c r="CGU222" s="75"/>
      <c r="CGV222" s="75"/>
      <c r="CGW222" s="75"/>
      <c r="CGX222" s="75"/>
      <c r="CGY222" s="75"/>
      <c r="CGZ222" s="75"/>
      <c r="CHA222" s="75"/>
      <c r="CHB222" s="75"/>
      <c r="CHC222" s="75"/>
      <c r="CHD222" s="75"/>
      <c r="CHE222" s="75"/>
      <c r="CHF222" s="75"/>
      <c r="CHG222" s="75"/>
      <c r="CHH222" s="75"/>
      <c r="CHI222" s="75"/>
      <c r="CHJ222" s="75"/>
      <c r="CHK222" s="75"/>
      <c r="CHL222" s="75"/>
      <c r="CHM222" s="75"/>
      <c r="CHN222" s="75"/>
      <c r="CHO222" s="75"/>
      <c r="CHP222" s="75"/>
      <c r="CHQ222" s="75"/>
      <c r="CHR222" s="75"/>
      <c r="CHS222" s="75"/>
      <c r="CHT222" s="75"/>
      <c r="CHU222" s="75"/>
      <c r="CHV222" s="75"/>
      <c r="CHW222" s="75"/>
      <c r="CHX222" s="75"/>
      <c r="CHY222" s="75"/>
      <c r="CHZ222" s="75"/>
      <c r="CIA222" s="75"/>
      <c r="CIB222" s="75"/>
      <c r="CIC222" s="75"/>
      <c r="CID222" s="75"/>
      <c r="CIE222" s="75"/>
      <c r="CIF222" s="75"/>
      <c r="CIG222" s="75"/>
      <c r="CIH222" s="75"/>
      <c r="CII222" s="75"/>
      <c r="CIJ222" s="75"/>
      <c r="CIK222" s="75"/>
      <c r="CIL222" s="75"/>
      <c r="CIM222" s="75"/>
      <c r="CIN222" s="75"/>
      <c r="CIO222" s="75"/>
      <c r="CIP222" s="75"/>
      <c r="CIQ222" s="75"/>
      <c r="CIR222" s="75"/>
      <c r="CIS222" s="75"/>
      <c r="CIT222" s="75"/>
      <c r="CIU222" s="75"/>
      <c r="CIV222" s="75"/>
      <c r="CIW222" s="75"/>
      <c r="CIX222" s="75"/>
      <c r="CIY222" s="75"/>
      <c r="CIZ222" s="75"/>
      <c r="CJA222" s="75"/>
      <c r="CJB222" s="75"/>
      <c r="CJC222" s="75"/>
      <c r="CJD222" s="75"/>
      <c r="CJE222" s="75"/>
      <c r="CJF222" s="75"/>
      <c r="CJG222" s="75"/>
      <c r="CJH222" s="75"/>
      <c r="CJI222" s="75"/>
      <c r="CJJ222" s="75"/>
      <c r="CJK222" s="75"/>
      <c r="CJL222" s="75"/>
      <c r="CJM222" s="75"/>
      <c r="CJN222" s="75"/>
      <c r="CJO222" s="75"/>
      <c r="CJP222" s="75"/>
      <c r="CJQ222" s="75"/>
      <c r="CJR222" s="75"/>
      <c r="CJS222" s="75"/>
      <c r="CJT222" s="75"/>
      <c r="CJU222" s="75"/>
      <c r="CJV222" s="75"/>
      <c r="CJW222" s="75"/>
      <c r="CJX222" s="75"/>
      <c r="CJY222" s="75"/>
      <c r="CJZ222" s="75"/>
      <c r="CKA222" s="75"/>
      <c r="CKB222" s="75"/>
      <c r="CKC222" s="75"/>
      <c r="CKD222" s="75"/>
      <c r="CKE222" s="75"/>
      <c r="CKF222" s="75"/>
      <c r="CKG222" s="75"/>
      <c r="CKH222" s="75"/>
      <c r="CKI222" s="75"/>
      <c r="CKJ222" s="75"/>
      <c r="CKK222" s="75"/>
      <c r="CKL222" s="75"/>
      <c r="CKM222" s="75"/>
      <c r="CKN222" s="75"/>
      <c r="CKO222" s="75"/>
      <c r="CKP222" s="75"/>
      <c r="CKQ222" s="75"/>
      <c r="CKR222" s="75"/>
      <c r="CKS222" s="75"/>
      <c r="CKT222" s="75"/>
      <c r="CKU222" s="75"/>
      <c r="CKV222" s="75"/>
      <c r="CKW222" s="75"/>
      <c r="CKX222" s="75"/>
      <c r="CKY222" s="75"/>
      <c r="CKZ222" s="75"/>
      <c r="CLA222" s="75"/>
      <c r="CLB222" s="75"/>
      <c r="CLC222" s="75"/>
      <c r="CLD222" s="75"/>
      <c r="CLE222" s="75"/>
      <c r="CLF222" s="75"/>
      <c r="CLG222" s="75"/>
      <c r="CLH222" s="75"/>
      <c r="CLI222" s="75"/>
      <c r="CLJ222" s="75"/>
      <c r="CLK222" s="75"/>
      <c r="CLL222" s="75"/>
      <c r="CLM222" s="75"/>
      <c r="CLN222" s="75"/>
      <c r="CLO222" s="75"/>
      <c r="CLP222" s="75"/>
      <c r="CLQ222" s="75"/>
      <c r="CLR222" s="75"/>
      <c r="CLS222" s="75"/>
      <c r="CLT222" s="75"/>
      <c r="CLU222" s="75"/>
      <c r="CLV222" s="75"/>
      <c r="CLW222" s="75"/>
      <c r="CLX222" s="75"/>
      <c r="CLY222" s="75"/>
      <c r="CLZ222" s="75"/>
      <c r="CMA222" s="75"/>
      <c r="CMB222" s="75"/>
      <c r="CMC222" s="75"/>
      <c r="CMD222" s="75"/>
      <c r="CME222" s="75"/>
      <c r="CMF222" s="75"/>
      <c r="CMG222" s="75"/>
      <c r="CMH222" s="75"/>
      <c r="CMI222" s="75"/>
      <c r="CMJ222" s="75"/>
      <c r="CMK222" s="75"/>
      <c r="CML222" s="75"/>
      <c r="CMM222" s="75"/>
      <c r="CMN222" s="75"/>
      <c r="CMO222" s="75"/>
      <c r="CMP222" s="75"/>
      <c r="CMQ222" s="75"/>
      <c r="CMR222" s="75"/>
      <c r="CMS222" s="75"/>
      <c r="CMT222" s="75"/>
      <c r="CMU222" s="75"/>
      <c r="CMV222" s="75"/>
      <c r="CMW222" s="75"/>
      <c r="CMX222" s="75"/>
      <c r="CMY222" s="75"/>
      <c r="CMZ222" s="75"/>
      <c r="CNA222" s="75"/>
      <c r="CNB222" s="75"/>
      <c r="CNC222" s="75"/>
      <c r="CND222" s="75"/>
      <c r="CNE222" s="75"/>
      <c r="CNF222" s="75"/>
      <c r="CNG222" s="75"/>
      <c r="CNH222" s="75"/>
      <c r="CNI222" s="75"/>
      <c r="CNJ222" s="75"/>
      <c r="CNK222" s="75"/>
      <c r="CNL222" s="75"/>
      <c r="CNM222" s="75"/>
      <c r="CNN222" s="75"/>
      <c r="CNO222" s="75"/>
      <c r="CNP222" s="75"/>
      <c r="CNQ222" s="75"/>
      <c r="CNR222" s="75"/>
      <c r="CNS222" s="75"/>
      <c r="CNT222" s="75"/>
      <c r="CNU222" s="75"/>
      <c r="CNV222" s="75"/>
      <c r="CNW222" s="75"/>
      <c r="CNX222" s="75"/>
      <c r="CNY222" s="75"/>
      <c r="CNZ222" s="75"/>
      <c r="COA222" s="75"/>
      <c r="COB222" s="75"/>
      <c r="COC222" s="75"/>
      <c r="COD222" s="75"/>
      <c r="COE222" s="75"/>
      <c r="COF222" s="75"/>
      <c r="COG222" s="75"/>
      <c r="COH222" s="75"/>
      <c r="COI222" s="75"/>
      <c r="COJ222" s="75"/>
      <c r="COK222" s="75"/>
      <c r="COL222" s="75"/>
      <c r="COM222" s="75"/>
      <c r="CON222" s="75"/>
      <c r="COO222" s="75"/>
      <c r="COP222" s="75"/>
      <c r="COQ222" s="75"/>
      <c r="COR222" s="75"/>
      <c r="COS222" s="75"/>
      <c r="COT222" s="75"/>
      <c r="COU222" s="75"/>
      <c r="COV222" s="75"/>
      <c r="COW222" s="75"/>
      <c r="COX222" s="75"/>
      <c r="COY222" s="75"/>
      <c r="COZ222" s="75"/>
      <c r="CPA222" s="75"/>
      <c r="CPB222" s="75"/>
      <c r="CPC222" s="75"/>
      <c r="CPD222" s="75"/>
      <c r="CPE222" s="75"/>
      <c r="CPF222" s="75"/>
      <c r="CPG222" s="75"/>
      <c r="CPH222" s="75"/>
      <c r="CPI222" s="75"/>
      <c r="CPJ222" s="75"/>
      <c r="CPK222" s="75"/>
      <c r="CPL222" s="75"/>
      <c r="CPM222" s="75"/>
      <c r="CPN222" s="75"/>
      <c r="CPO222" s="75"/>
      <c r="CPP222" s="75"/>
      <c r="CPQ222" s="75"/>
      <c r="CPR222" s="75"/>
      <c r="CPS222" s="75"/>
      <c r="CPT222" s="75"/>
      <c r="CPU222" s="75"/>
      <c r="CPV222" s="75"/>
      <c r="CPW222" s="75"/>
      <c r="CPX222" s="75"/>
      <c r="CPY222" s="75"/>
      <c r="CPZ222" s="75"/>
      <c r="CQA222" s="75"/>
      <c r="CQB222" s="75"/>
      <c r="CQC222" s="75"/>
      <c r="CQD222" s="75"/>
      <c r="CQE222" s="75"/>
      <c r="CQF222" s="75"/>
      <c r="CQG222" s="75"/>
      <c r="CQH222" s="75"/>
      <c r="CQI222" s="75"/>
      <c r="CQJ222" s="75"/>
      <c r="CQK222" s="75"/>
      <c r="CQL222" s="75"/>
      <c r="CQM222" s="75"/>
      <c r="CQN222" s="75"/>
      <c r="CQO222" s="75"/>
      <c r="CQP222" s="75"/>
      <c r="CQQ222" s="75"/>
      <c r="CQR222" s="75"/>
      <c r="CQS222" s="75"/>
      <c r="CQT222" s="75"/>
      <c r="CQU222" s="75"/>
      <c r="CQV222" s="75"/>
      <c r="CQW222" s="75"/>
      <c r="CQX222" s="75"/>
      <c r="CQY222" s="75"/>
      <c r="CQZ222" s="75"/>
      <c r="CRA222" s="75"/>
      <c r="CRB222" s="75"/>
      <c r="CRC222" s="75"/>
      <c r="CRD222" s="75"/>
      <c r="CRE222" s="75"/>
      <c r="CRF222" s="75"/>
      <c r="CRG222" s="75"/>
      <c r="CRH222" s="75"/>
      <c r="CRI222" s="75"/>
      <c r="CRJ222" s="75"/>
      <c r="CRK222" s="75"/>
      <c r="CRL222" s="75"/>
      <c r="CRM222" s="75"/>
      <c r="CRN222" s="75"/>
      <c r="CRO222" s="75"/>
      <c r="CRP222" s="75"/>
      <c r="CRQ222" s="75"/>
      <c r="CRR222" s="75"/>
      <c r="CRS222" s="75"/>
      <c r="CRT222" s="75"/>
      <c r="CRU222" s="75"/>
      <c r="CRV222" s="75"/>
      <c r="CRW222" s="75"/>
      <c r="CRX222" s="75"/>
      <c r="CRY222" s="75"/>
      <c r="CRZ222" s="75"/>
      <c r="CSA222" s="75"/>
      <c r="CSB222" s="75"/>
      <c r="CSC222" s="75"/>
      <c r="CSD222" s="75"/>
      <c r="CSE222" s="75"/>
      <c r="CSF222" s="75"/>
      <c r="CSG222" s="75"/>
      <c r="CSH222" s="75"/>
      <c r="CSI222" s="75"/>
      <c r="CSJ222" s="75"/>
      <c r="CSK222" s="75"/>
      <c r="CSL222" s="75"/>
      <c r="CSM222" s="75"/>
      <c r="CSN222" s="75"/>
      <c r="CSO222" s="75"/>
      <c r="CSP222" s="75"/>
      <c r="CSQ222" s="75"/>
      <c r="CSR222" s="75"/>
      <c r="CSS222" s="75"/>
      <c r="CST222" s="75"/>
      <c r="CSU222" s="75"/>
      <c r="CSV222" s="75"/>
      <c r="CSW222" s="75"/>
      <c r="CSX222" s="75"/>
      <c r="CSY222" s="75"/>
      <c r="CSZ222" s="75"/>
      <c r="CTA222" s="75"/>
      <c r="CTB222" s="75"/>
      <c r="CTC222" s="75"/>
      <c r="CTD222" s="75"/>
      <c r="CTE222" s="75"/>
      <c r="CTF222" s="75"/>
      <c r="CTG222" s="75"/>
      <c r="CTH222" s="75"/>
      <c r="CTI222" s="75"/>
      <c r="CTJ222" s="75"/>
      <c r="CTK222" s="75"/>
      <c r="CTL222" s="75"/>
      <c r="CTM222" s="75"/>
      <c r="CTN222" s="75"/>
      <c r="CTO222" s="75"/>
      <c r="CTP222" s="75"/>
      <c r="CTQ222" s="75"/>
      <c r="CTR222" s="75"/>
      <c r="CTS222" s="75"/>
      <c r="CTT222" s="75"/>
      <c r="CTU222" s="75"/>
      <c r="CTV222" s="75"/>
      <c r="CTW222" s="75"/>
      <c r="CTX222" s="75"/>
      <c r="CTY222" s="75"/>
      <c r="CTZ222" s="75"/>
      <c r="CUA222" s="75"/>
      <c r="CUB222" s="75"/>
      <c r="CUC222" s="75"/>
      <c r="CUD222" s="75"/>
      <c r="CUE222" s="75"/>
      <c r="CUF222" s="75"/>
      <c r="CUG222" s="75"/>
      <c r="CUH222" s="75"/>
      <c r="CUI222" s="75"/>
      <c r="CUJ222" s="75"/>
      <c r="CUK222" s="75"/>
      <c r="CUL222" s="75"/>
      <c r="CUM222" s="75"/>
      <c r="CUN222" s="75"/>
      <c r="CUO222" s="75"/>
      <c r="CUP222" s="75"/>
      <c r="CUQ222" s="75"/>
      <c r="CUR222" s="75"/>
      <c r="CUS222" s="75"/>
      <c r="CUT222" s="75"/>
      <c r="CUU222" s="75"/>
      <c r="CUV222" s="75"/>
      <c r="CUW222" s="75"/>
      <c r="CUX222" s="75"/>
      <c r="CUY222" s="75"/>
      <c r="CUZ222" s="75"/>
      <c r="CVA222" s="75"/>
      <c r="CVB222" s="75"/>
      <c r="CVC222" s="75"/>
      <c r="CVD222" s="75"/>
      <c r="CVE222" s="75"/>
      <c r="CVF222" s="75"/>
      <c r="CVG222" s="75"/>
      <c r="CVH222" s="75"/>
      <c r="CVI222" s="75"/>
      <c r="CVJ222" s="75"/>
      <c r="CVK222" s="75"/>
      <c r="CVL222" s="75"/>
      <c r="CVM222" s="75"/>
      <c r="CVN222" s="75"/>
      <c r="CVO222" s="75"/>
      <c r="CVP222" s="75"/>
      <c r="CVQ222" s="75"/>
      <c r="CVR222" s="75"/>
      <c r="CVS222" s="75"/>
      <c r="CVT222" s="75"/>
      <c r="CVU222" s="75"/>
      <c r="CVV222" s="75"/>
      <c r="CVW222" s="75"/>
      <c r="CVX222" s="75"/>
      <c r="CVY222" s="75"/>
      <c r="CVZ222" s="75"/>
      <c r="CWA222" s="75"/>
      <c r="CWB222" s="75"/>
      <c r="CWC222" s="75"/>
      <c r="CWD222" s="75"/>
      <c r="CWE222" s="75"/>
      <c r="CWF222" s="75"/>
      <c r="CWG222" s="75"/>
      <c r="CWH222" s="75"/>
      <c r="CWI222" s="75"/>
      <c r="CWJ222" s="75"/>
      <c r="CWK222" s="75"/>
      <c r="CWL222" s="75"/>
      <c r="CWM222" s="75"/>
      <c r="CWN222" s="75"/>
      <c r="CWO222" s="75"/>
      <c r="CWP222" s="75"/>
      <c r="CWQ222" s="75"/>
      <c r="CWR222" s="75"/>
      <c r="CWS222" s="75"/>
      <c r="CWT222" s="75"/>
      <c r="CWU222" s="75"/>
      <c r="CWV222" s="75"/>
      <c r="CWW222" s="75"/>
      <c r="CWX222" s="75"/>
      <c r="CWY222" s="75"/>
      <c r="CWZ222" s="75"/>
      <c r="CXA222" s="75"/>
      <c r="CXB222" s="75"/>
      <c r="CXC222" s="75"/>
      <c r="CXD222" s="75"/>
      <c r="CXE222" s="75"/>
      <c r="CXF222" s="75"/>
      <c r="CXG222" s="75"/>
      <c r="CXH222" s="75"/>
      <c r="CXI222" s="75"/>
      <c r="CXJ222" s="75"/>
      <c r="CXK222" s="75"/>
      <c r="CXL222" s="75"/>
      <c r="CXM222" s="75"/>
      <c r="CXN222" s="75"/>
      <c r="CXO222" s="75"/>
      <c r="CXP222" s="75"/>
      <c r="CXQ222" s="75"/>
      <c r="CXR222" s="75"/>
      <c r="CXS222" s="75"/>
      <c r="CXT222" s="75"/>
      <c r="CXU222" s="75"/>
      <c r="CXV222" s="75"/>
      <c r="CXW222" s="75"/>
      <c r="CXX222" s="75"/>
      <c r="CXY222" s="75"/>
      <c r="CXZ222" s="75"/>
      <c r="CYA222" s="75"/>
      <c r="CYB222" s="75"/>
      <c r="CYC222" s="75"/>
      <c r="CYD222" s="75"/>
      <c r="CYE222" s="75"/>
      <c r="CYF222" s="75"/>
      <c r="CYG222" s="75"/>
      <c r="CYH222" s="75"/>
      <c r="CYI222" s="75"/>
      <c r="CYJ222" s="75"/>
      <c r="CYK222" s="75"/>
      <c r="CYL222" s="75"/>
      <c r="CYM222" s="75"/>
      <c r="CYN222" s="75"/>
      <c r="CYO222" s="75"/>
      <c r="CYP222" s="75"/>
      <c r="CYQ222" s="75"/>
      <c r="CYR222" s="75"/>
      <c r="CYS222" s="75"/>
      <c r="CYT222" s="75"/>
      <c r="CYU222" s="75"/>
      <c r="CYV222" s="75"/>
      <c r="CYW222" s="75"/>
      <c r="CYX222" s="75"/>
      <c r="CYY222" s="75"/>
      <c r="CYZ222" s="75"/>
      <c r="CZA222" s="75"/>
      <c r="CZB222" s="75"/>
      <c r="CZC222" s="75"/>
      <c r="CZD222" s="75"/>
      <c r="CZE222" s="75"/>
      <c r="CZF222" s="75"/>
      <c r="CZG222" s="75"/>
      <c r="CZH222" s="75"/>
      <c r="CZI222" s="75"/>
      <c r="CZJ222" s="75"/>
      <c r="CZK222" s="75"/>
      <c r="CZL222" s="75"/>
      <c r="CZM222" s="75"/>
      <c r="CZN222" s="75"/>
      <c r="CZO222" s="75"/>
      <c r="CZP222" s="75"/>
      <c r="CZQ222" s="75"/>
      <c r="CZR222" s="75"/>
      <c r="CZS222" s="75"/>
      <c r="CZT222" s="75"/>
      <c r="CZU222" s="75"/>
      <c r="CZV222" s="75"/>
      <c r="CZW222" s="75"/>
      <c r="CZX222" s="75"/>
      <c r="CZY222" s="75"/>
      <c r="CZZ222" s="75"/>
      <c r="DAA222" s="75"/>
      <c r="DAB222" s="75"/>
      <c r="DAC222" s="75"/>
      <c r="DAD222" s="75"/>
      <c r="DAE222" s="75"/>
      <c r="DAF222" s="75"/>
      <c r="DAG222" s="75"/>
      <c r="DAH222" s="75"/>
      <c r="DAI222" s="75"/>
      <c r="DAJ222" s="75"/>
      <c r="DAK222" s="75"/>
      <c r="DAL222" s="75"/>
      <c r="DAM222" s="75"/>
      <c r="DAN222" s="75"/>
      <c r="DAO222" s="75"/>
      <c r="DAP222" s="75"/>
      <c r="DAQ222" s="75"/>
      <c r="DAR222" s="75"/>
      <c r="DAS222" s="75"/>
      <c r="DAT222" s="75"/>
      <c r="DAU222" s="75"/>
      <c r="DAV222" s="75"/>
      <c r="DAW222" s="75"/>
      <c r="DAX222" s="75"/>
      <c r="DAY222" s="75"/>
      <c r="DAZ222" s="75"/>
      <c r="DBA222" s="75"/>
      <c r="DBB222" s="75"/>
      <c r="DBC222" s="75"/>
      <c r="DBD222" s="75"/>
      <c r="DBE222" s="75"/>
      <c r="DBF222" s="75"/>
      <c r="DBG222" s="75"/>
      <c r="DBH222" s="75"/>
      <c r="DBI222" s="75"/>
      <c r="DBJ222" s="75"/>
      <c r="DBK222" s="75"/>
      <c r="DBL222" s="75"/>
      <c r="DBM222" s="75"/>
      <c r="DBN222" s="75"/>
      <c r="DBO222" s="75"/>
      <c r="DBP222" s="75"/>
      <c r="DBQ222" s="75"/>
      <c r="DBR222" s="75"/>
      <c r="DBS222" s="75"/>
      <c r="DBT222" s="75"/>
      <c r="DBU222" s="75"/>
      <c r="DBV222" s="75"/>
      <c r="DBW222" s="75"/>
      <c r="DBX222" s="75"/>
      <c r="DBY222" s="75"/>
      <c r="DBZ222" s="75"/>
      <c r="DCA222" s="75"/>
      <c r="DCB222" s="75"/>
      <c r="DCC222" s="75"/>
      <c r="DCD222" s="75"/>
      <c r="DCE222" s="75"/>
      <c r="DCF222" s="75"/>
      <c r="DCG222" s="75"/>
      <c r="DCH222" s="75"/>
      <c r="DCI222" s="75"/>
      <c r="DCJ222" s="75"/>
      <c r="DCK222" s="75"/>
      <c r="DCL222" s="75"/>
      <c r="DCM222" s="75"/>
      <c r="DCN222" s="75"/>
      <c r="DCO222" s="75"/>
      <c r="DCP222" s="75"/>
      <c r="DCQ222" s="75"/>
      <c r="DCR222" s="75"/>
      <c r="DCS222" s="75"/>
      <c r="DCT222" s="75"/>
      <c r="DCU222" s="75"/>
      <c r="DCV222" s="75"/>
      <c r="DCW222" s="75"/>
      <c r="DCX222" s="75"/>
      <c r="DCY222" s="75"/>
      <c r="DCZ222" s="75"/>
      <c r="DDA222" s="75"/>
      <c r="DDB222" s="75"/>
      <c r="DDC222" s="75"/>
      <c r="DDD222" s="75"/>
      <c r="DDE222" s="75"/>
      <c r="DDF222" s="75"/>
      <c r="DDG222" s="75"/>
      <c r="DDH222" s="75"/>
      <c r="DDI222" s="75"/>
      <c r="DDJ222" s="75"/>
      <c r="DDK222" s="75"/>
      <c r="DDL222" s="75"/>
      <c r="DDM222" s="75"/>
      <c r="DDN222" s="75"/>
      <c r="DDO222" s="75"/>
      <c r="DDP222" s="75"/>
      <c r="DDQ222" s="75"/>
      <c r="DDR222" s="75"/>
      <c r="DDS222" s="75"/>
      <c r="DDT222" s="75"/>
      <c r="DDU222" s="75"/>
      <c r="DDV222" s="75"/>
      <c r="DDW222" s="75"/>
      <c r="DDX222" s="75"/>
      <c r="DDY222" s="75"/>
      <c r="DDZ222" s="75"/>
      <c r="DEA222" s="75"/>
      <c r="DEB222" s="75"/>
      <c r="DEC222" s="75"/>
      <c r="DED222" s="75"/>
      <c r="DEE222" s="75"/>
      <c r="DEF222" s="75"/>
      <c r="DEG222" s="75"/>
      <c r="DEH222" s="75"/>
      <c r="DEI222" s="75"/>
      <c r="DEJ222" s="75"/>
      <c r="DEK222" s="75"/>
      <c r="DEL222" s="75"/>
      <c r="DEM222" s="75"/>
      <c r="DEN222" s="75"/>
      <c r="DEO222" s="75"/>
      <c r="DEP222" s="75"/>
      <c r="DEQ222" s="75"/>
      <c r="DER222" s="75"/>
      <c r="DES222" s="75"/>
      <c r="DET222" s="75"/>
      <c r="DEU222" s="75"/>
      <c r="DEV222" s="75"/>
      <c r="DEW222" s="75"/>
      <c r="DEX222" s="75"/>
      <c r="DEY222" s="75"/>
      <c r="DEZ222" s="75"/>
      <c r="DFA222" s="75"/>
      <c r="DFB222" s="75"/>
      <c r="DFC222" s="75"/>
      <c r="DFD222" s="75"/>
      <c r="DFE222" s="75"/>
      <c r="DFF222" s="75"/>
      <c r="DFG222" s="75"/>
      <c r="DFH222" s="75"/>
      <c r="DFI222" s="75"/>
      <c r="DFJ222" s="75"/>
      <c r="DFK222" s="75"/>
      <c r="DFL222" s="75"/>
      <c r="DFM222" s="75"/>
      <c r="DFN222" s="75"/>
      <c r="DFO222" s="75"/>
      <c r="DFP222" s="75"/>
      <c r="DFQ222" s="75"/>
      <c r="DFR222" s="75"/>
      <c r="DFS222" s="75"/>
      <c r="DFT222" s="75"/>
      <c r="DFU222" s="75"/>
      <c r="DFV222" s="75"/>
      <c r="DFW222" s="75"/>
      <c r="DFX222" s="75"/>
      <c r="DFY222" s="75"/>
      <c r="DFZ222" s="75"/>
      <c r="DGA222" s="75"/>
      <c r="DGB222" s="75"/>
      <c r="DGC222" s="75"/>
      <c r="DGD222" s="75"/>
      <c r="DGE222" s="75"/>
      <c r="DGF222" s="75"/>
      <c r="DGG222" s="75"/>
      <c r="DGH222" s="75"/>
      <c r="DGI222" s="75"/>
      <c r="DGJ222" s="75"/>
      <c r="DGK222" s="75"/>
      <c r="DGL222" s="75"/>
      <c r="DGM222" s="75"/>
      <c r="DGN222" s="75"/>
      <c r="DGO222" s="75"/>
      <c r="DGP222" s="75"/>
      <c r="DGQ222" s="75"/>
      <c r="DGR222" s="75"/>
      <c r="DGS222" s="75"/>
      <c r="DGT222" s="75"/>
      <c r="DGU222" s="75"/>
      <c r="DGV222" s="75"/>
      <c r="DGW222" s="75"/>
      <c r="DGX222" s="75"/>
      <c r="DGY222" s="75"/>
      <c r="DGZ222" s="75"/>
      <c r="DHA222" s="75"/>
      <c r="DHB222" s="75"/>
      <c r="DHC222" s="75"/>
      <c r="DHD222" s="75"/>
      <c r="DHE222" s="75"/>
      <c r="DHF222" s="75"/>
      <c r="DHG222" s="75"/>
      <c r="DHH222" s="75"/>
      <c r="DHI222" s="75"/>
      <c r="DHJ222" s="75"/>
      <c r="DHK222" s="75"/>
      <c r="DHL222" s="75"/>
      <c r="DHM222" s="75"/>
      <c r="DHN222" s="75"/>
      <c r="DHO222" s="75"/>
      <c r="DHP222" s="75"/>
      <c r="DHQ222" s="75"/>
      <c r="DHR222" s="75"/>
      <c r="DHS222" s="75"/>
      <c r="DHT222" s="75"/>
      <c r="DHU222" s="75"/>
      <c r="DHV222" s="75"/>
      <c r="DHW222" s="75"/>
      <c r="DHX222" s="75"/>
      <c r="DHY222" s="75"/>
      <c r="DHZ222" s="75"/>
      <c r="DIA222" s="75"/>
      <c r="DIB222" s="75"/>
      <c r="DIC222" s="75"/>
      <c r="DID222" s="75"/>
      <c r="DIE222" s="75"/>
      <c r="DIF222" s="75"/>
      <c r="DIG222" s="75"/>
      <c r="DIH222" s="75"/>
      <c r="DII222" s="75"/>
      <c r="DIJ222" s="75"/>
      <c r="DIK222" s="75"/>
      <c r="DIL222" s="75"/>
      <c r="DIM222" s="75"/>
      <c r="DIN222" s="75"/>
      <c r="DIO222" s="75"/>
      <c r="DIP222" s="75"/>
      <c r="DIQ222" s="75"/>
      <c r="DIR222" s="75"/>
      <c r="DIS222" s="75"/>
      <c r="DIT222" s="75"/>
      <c r="DIU222" s="75"/>
      <c r="DIV222" s="75"/>
      <c r="DIW222" s="75"/>
      <c r="DIX222" s="75"/>
      <c r="DIY222" s="75"/>
      <c r="DIZ222" s="75"/>
      <c r="DJA222" s="75"/>
      <c r="DJB222" s="75"/>
      <c r="DJC222" s="75"/>
      <c r="DJD222" s="75"/>
      <c r="DJE222" s="75"/>
      <c r="DJF222" s="75"/>
      <c r="DJG222" s="75"/>
      <c r="DJH222" s="75"/>
      <c r="DJI222" s="75"/>
      <c r="DJJ222" s="75"/>
      <c r="DJK222" s="75"/>
      <c r="DJL222" s="75"/>
      <c r="DJM222" s="75"/>
      <c r="DJN222" s="75"/>
      <c r="DJO222" s="75"/>
      <c r="DJP222" s="75"/>
      <c r="DJQ222" s="75"/>
      <c r="DJR222" s="75"/>
      <c r="DJS222" s="75"/>
      <c r="DJT222" s="75"/>
      <c r="DJU222" s="75"/>
      <c r="DJV222" s="75"/>
      <c r="DJW222" s="75"/>
      <c r="DJX222" s="75"/>
      <c r="DJY222" s="75"/>
      <c r="DJZ222" s="75"/>
      <c r="DKA222" s="75"/>
      <c r="DKB222" s="75"/>
      <c r="DKC222" s="75"/>
      <c r="DKD222" s="75"/>
      <c r="DKE222" s="75"/>
      <c r="DKF222" s="75"/>
      <c r="DKG222" s="75"/>
      <c r="DKH222" s="75"/>
      <c r="DKI222" s="75"/>
      <c r="DKJ222" s="75"/>
      <c r="DKK222" s="75"/>
      <c r="DKL222" s="75"/>
      <c r="DKM222" s="75"/>
      <c r="DKN222" s="75"/>
      <c r="DKO222" s="75"/>
      <c r="DKP222" s="75"/>
      <c r="DKQ222" s="75"/>
      <c r="DKR222" s="75"/>
      <c r="DKS222" s="75"/>
      <c r="DKT222" s="75"/>
      <c r="DKU222" s="75"/>
      <c r="DKV222" s="75"/>
      <c r="DKW222" s="75"/>
      <c r="DKX222" s="75"/>
      <c r="DKY222" s="75"/>
      <c r="DKZ222" s="75"/>
      <c r="DLA222" s="75"/>
      <c r="DLB222" s="75"/>
      <c r="DLC222" s="75"/>
      <c r="DLD222" s="75"/>
      <c r="DLE222" s="75"/>
      <c r="DLF222" s="75"/>
      <c r="DLG222" s="75"/>
      <c r="DLH222" s="75"/>
      <c r="DLI222" s="75"/>
      <c r="DLJ222" s="75"/>
      <c r="DLK222" s="75"/>
      <c r="DLL222" s="75"/>
      <c r="DLM222" s="75"/>
      <c r="DLN222" s="75"/>
      <c r="DLO222" s="75"/>
      <c r="DLP222" s="75"/>
      <c r="DLQ222" s="75"/>
      <c r="DLR222" s="75"/>
      <c r="DLS222" s="75"/>
      <c r="DLT222" s="75"/>
      <c r="DLU222" s="75"/>
      <c r="DLV222" s="75"/>
      <c r="DLW222" s="75"/>
      <c r="DLX222" s="75"/>
      <c r="DLY222" s="75"/>
      <c r="DLZ222" s="75"/>
      <c r="DMA222" s="75"/>
      <c r="DMB222" s="75"/>
      <c r="DMC222" s="75"/>
      <c r="DMD222" s="75"/>
      <c r="DME222" s="75"/>
      <c r="DMF222" s="75"/>
      <c r="DMG222" s="75"/>
      <c r="DMH222" s="75"/>
      <c r="DMI222" s="75"/>
      <c r="DMJ222" s="75"/>
      <c r="DMK222" s="75"/>
      <c r="DML222" s="75"/>
      <c r="DMM222" s="75"/>
      <c r="DMN222" s="75"/>
      <c r="DMO222" s="75"/>
      <c r="DMP222" s="75"/>
      <c r="DMQ222" s="75"/>
      <c r="DMR222" s="75"/>
      <c r="DMS222" s="75"/>
      <c r="DMT222" s="75"/>
      <c r="DMU222" s="75"/>
      <c r="DMV222" s="75"/>
      <c r="DMW222" s="75"/>
      <c r="DMX222" s="75"/>
      <c r="DMY222" s="75"/>
      <c r="DMZ222" s="75"/>
      <c r="DNA222" s="75"/>
      <c r="DNB222" s="75"/>
      <c r="DNC222" s="75"/>
      <c r="DND222" s="75"/>
      <c r="DNE222" s="75"/>
      <c r="DNF222" s="75"/>
      <c r="DNG222" s="75"/>
      <c r="DNH222" s="75"/>
      <c r="DNI222" s="75"/>
      <c r="DNJ222" s="75"/>
      <c r="DNK222" s="75"/>
      <c r="DNL222" s="75"/>
      <c r="DNM222" s="75"/>
      <c r="DNN222" s="75"/>
      <c r="DNO222" s="75"/>
      <c r="DNP222" s="75"/>
      <c r="DNQ222" s="75"/>
      <c r="DNR222" s="75"/>
      <c r="DNS222" s="75"/>
      <c r="DNT222" s="75"/>
      <c r="DNU222" s="75"/>
      <c r="DNV222" s="75"/>
      <c r="DNW222" s="75"/>
      <c r="DNX222" s="75"/>
      <c r="DNY222" s="75"/>
      <c r="DNZ222" s="75"/>
      <c r="DOA222" s="75"/>
      <c r="DOB222" s="75"/>
      <c r="DOC222" s="75"/>
      <c r="DOD222" s="75"/>
      <c r="DOE222" s="75"/>
      <c r="DOF222" s="75"/>
      <c r="DOG222" s="75"/>
      <c r="DOH222" s="75"/>
      <c r="DOI222" s="75"/>
      <c r="DOJ222" s="75"/>
      <c r="DOK222" s="75"/>
      <c r="DOL222" s="75"/>
      <c r="DOM222" s="75"/>
      <c r="DON222" s="75"/>
      <c r="DOO222" s="75"/>
      <c r="DOP222" s="75"/>
      <c r="DOQ222" s="75"/>
      <c r="DOR222" s="75"/>
      <c r="DOS222" s="75"/>
      <c r="DOT222" s="75"/>
      <c r="DOU222" s="75"/>
      <c r="DOV222" s="75"/>
      <c r="DOW222" s="75"/>
      <c r="DOX222" s="75"/>
      <c r="DOY222" s="75"/>
      <c r="DOZ222" s="75"/>
      <c r="DPA222" s="75"/>
      <c r="DPB222" s="75"/>
      <c r="DPC222" s="75"/>
      <c r="DPD222" s="75"/>
      <c r="DPE222" s="75"/>
      <c r="DPF222" s="75"/>
      <c r="DPG222" s="75"/>
      <c r="DPH222" s="75"/>
      <c r="DPI222" s="75"/>
      <c r="DPJ222" s="75"/>
      <c r="DPK222" s="75"/>
      <c r="DPL222" s="75"/>
      <c r="DPM222" s="75"/>
      <c r="DPN222" s="75"/>
      <c r="DPO222" s="75"/>
      <c r="DPP222" s="75"/>
      <c r="DPQ222" s="75"/>
      <c r="DPR222" s="75"/>
      <c r="DPS222" s="75"/>
      <c r="DPT222" s="75"/>
      <c r="DPU222" s="75"/>
      <c r="DPV222" s="75"/>
      <c r="DPW222" s="75"/>
      <c r="DPX222" s="75"/>
      <c r="DPY222" s="75"/>
      <c r="DPZ222" s="75"/>
      <c r="DQA222" s="75"/>
      <c r="DQB222" s="75"/>
      <c r="DQC222" s="75"/>
      <c r="DQD222" s="75"/>
      <c r="DQE222" s="75"/>
      <c r="DQF222" s="75"/>
      <c r="DQG222" s="75"/>
      <c r="DQH222" s="75"/>
      <c r="DQI222" s="75"/>
      <c r="DQJ222" s="75"/>
      <c r="DQK222" s="75"/>
      <c r="DQL222" s="75"/>
      <c r="DQM222" s="75"/>
      <c r="DQN222" s="75"/>
      <c r="DQO222" s="75"/>
      <c r="DQP222" s="75"/>
      <c r="DQQ222" s="75"/>
      <c r="DQR222" s="75"/>
      <c r="DQS222" s="75"/>
      <c r="DQT222" s="75"/>
      <c r="DQU222" s="75"/>
      <c r="DQV222" s="75"/>
      <c r="DQW222" s="75"/>
      <c r="DQX222" s="75"/>
      <c r="DQY222" s="75"/>
      <c r="DQZ222" s="75"/>
      <c r="DRA222" s="75"/>
      <c r="DRB222" s="75"/>
      <c r="DRC222" s="75"/>
      <c r="DRD222" s="75"/>
      <c r="DRE222" s="75"/>
      <c r="DRF222" s="75"/>
      <c r="DRG222" s="75"/>
      <c r="DRH222" s="75"/>
      <c r="DRI222" s="75"/>
      <c r="DRJ222" s="75"/>
      <c r="DRK222" s="75"/>
      <c r="DRL222" s="75"/>
      <c r="DRM222" s="75"/>
      <c r="DRN222" s="75"/>
      <c r="DRO222" s="75"/>
      <c r="DRP222" s="75"/>
      <c r="DRQ222" s="75"/>
      <c r="DRR222" s="75"/>
      <c r="DRS222" s="75"/>
      <c r="DRT222" s="75"/>
      <c r="DRU222" s="75"/>
      <c r="DRV222" s="75"/>
      <c r="DRW222" s="75"/>
      <c r="DRX222" s="75"/>
      <c r="DRY222" s="75"/>
      <c r="DRZ222" s="75"/>
      <c r="DSA222" s="75"/>
      <c r="DSB222" s="75"/>
      <c r="DSC222" s="75"/>
      <c r="DSD222" s="75"/>
      <c r="DSE222" s="75"/>
      <c r="DSF222" s="75"/>
      <c r="DSG222" s="75"/>
      <c r="DSH222" s="75"/>
      <c r="DSI222" s="75"/>
      <c r="DSJ222" s="75"/>
      <c r="DSK222" s="75"/>
      <c r="DSL222" s="75"/>
      <c r="DSM222" s="75"/>
      <c r="DSN222" s="75"/>
      <c r="DSO222" s="75"/>
      <c r="DSP222" s="75"/>
      <c r="DSQ222" s="75"/>
      <c r="DSR222" s="75"/>
      <c r="DSS222" s="75"/>
      <c r="DST222" s="75"/>
      <c r="DSU222" s="75"/>
      <c r="DSV222" s="75"/>
      <c r="DSW222" s="75"/>
      <c r="DSX222" s="75"/>
      <c r="DSY222" s="75"/>
      <c r="DSZ222" s="75"/>
      <c r="DTA222" s="75"/>
      <c r="DTB222" s="75"/>
      <c r="DTC222" s="75"/>
      <c r="DTD222" s="75"/>
      <c r="DTE222" s="75"/>
      <c r="DTF222" s="75"/>
      <c r="DTG222" s="75"/>
      <c r="DTH222" s="75"/>
      <c r="DTI222" s="75"/>
      <c r="DTJ222" s="75"/>
      <c r="DTK222" s="75"/>
      <c r="DTL222" s="75"/>
      <c r="DTM222" s="75"/>
      <c r="DTN222" s="75"/>
      <c r="DTO222" s="75"/>
      <c r="DTP222" s="75"/>
      <c r="DTQ222" s="75"/>
      <c r="DTR222" s="75"/>
      <c r="DTS222" s="75"/>
      <c r="DTT222" s="75"/>
      <c r="DTU222" s="75"/>
      <c r="DTV222" s="75"/>
      <c r="DTW222" s="75"/>
      <c r="DTX222" s="75"/>
      <c r="DTY222" s="75"/>
      <c r="DTZ222" s="75"/>
      <c r="DUA222" s="75"/>
      <c r="DUB222" s="75"/>
      <c r="DUC222" s="75"/>
      <c r="DUD222" s="75"/>
      <c r="DUE222" s="75"/>
      <c r="DUF222" s="75"/>
      <c r="DUG222" s="75"/>
      <c r="DUH222" s="75"/>
      <c r="DUI222" s="75"/>
      <c r="DUJ222" s="75"/>
      <c r="DUK222" s="75"/>
      <c r="DUL222" s="75"/>
      <c r="DUM222" s="75"/>
      <c r="DUN222" s="75"/>
      <c r="DUO222" s="75"/>
      <c r="DUP222" s="75"/>
      <c r="DUQ222" s="75"/>
      <c r="DUR222" s="75"/>
      <c r="DUS222" s="75"/>
      <c r="DUT222" s="75"/>
      <c r="DUU222" s="75"/>
      <c r="DUV222" s="75"/>
      <c r="DUW222" s="75"/>
      <c r="DUX222" s="75"/>
      <c r="DUY222" s="75"/>
      <c r="DUZ222" s="75"/>
      <c r="DVA222" s="75"/>
      <c r="DVB222" s="75"/>
      <c r="DVC222" s="75"/>
      <c r="DVD222" s="75"/>
      <c r="DVE222" s="75"/>
      <c r="DVF222" s="75"/>
      <c r="DVG222" s="75"/>
      <c r="DVH222" s="75"/>
      <c r="DVI222" s="75"/>
      <c r="DVJ222" s="75"/>
      <c r="DVK222" s="75"/>
      <c r="DVL222" s="75"/>
      <c r="DVM222" s="75"/>
      <c r="DVN222" s="75"/>
      <c r="DVO222" s="75"/>
      <c r="DVP222" s="75"/>
      <c r="DVQ222" s="75"/>
      <c r="DVR222" s="75"/>
      <c r="DVS222" s="75"/>
      <c r="DVT222" s="75"/>
      <c r="DVU222" s="75"/>
      <c r="DVV222" s="75"/>
      <c r="DVW222" s="75"/>
      <c r="DVX222" s="75"/>
      <c r="DVY222" s="75"/>
      <c r="DVZ222" s="75"/>
      <c r="DWA222" s="75"/>
      <c r="DWB222" s="75"/>
      <c r="DWC222" s="75"/>
      <c r="DWD222" s="75"/>
      <c r="DWE222" s="75"/>
      <c r="DWF222" s="75"/>
      <c r="DWG222" s="75"/>
      <c r="DWH222" s="75"/>
      <c r="DWI222" s="75"/>
      <c r="DWJ222" s="75"/>
      <c r="DWK222" s="75"/>
      <c r="DWL222" s="75"/>
      <c r="DWM222" s="75"/>
      <c r="DWN222" s="75"/>
      <c r="DWO222" s="75"/>
      <c r="DWP222" s="75"/>
      <c r="DWQ222" s="75"/>
      <c r="DWR222" s="75"/>
      <c r="DWS222" s="75"/>
      <c r="DWT222" s="75"/>
      <c r="DWU222" s="75"/>
      <c r="DWV222" s="75"/>
      <c r="DWW222" s="75"/>
      <c r="DWX222" s="75"/>
      <c r="DWY222" s="75"/>
      <c r="DWZ222" s="75"/>
      <c r="DXA222" s="75"/>
      <c r="DXB222" s="75"/>
      <c r="DXC222" s="75"/>
      <c r="DXD222" s="75"/>
      <c r="DXE222" s="75"/>
      <c r="DXF222" s="75"/>
      <c r="DXG222" s="75"/>
      <c r="DXH222" s="75"/>
      <c r="DXI222" s="75"/>
      <c r="DXJ222" s="75"/>
      <c r="DXK222" s="75"/>
      <c r="DXL222" s="75"/>
      <c r="DXM222" s="75"/>
      <c r="DXN222" s="75"/>
      <c r="DXO222" s="75"/>
      <c r="DXP222" s="75"/>
      <c r="DXQ222" s="75"/>
      <c r="DXR222" s="75"/>
      <c r="DXS222" s="75"/>
      <c r="DXT222" s="75"/>
      <c r="DXU222" s="75"/>
      <c r="DXV222" s="75"/>
      <c r="DXW222" s="75"/>
      <c r="DXX222" s="75"/>
      <c r="DXY222" s="75"/>
      <c r="DXZ222" s="75"/>
      <c r="DYA222" s="75"/>
      <c r="DYB222" s="75"/>
      <c r="DYC222" s="75"/>
      <c r="DYD222" s="75"/>
      <c r="DYE222" s="75"/>
      <c r="DYF222" s="75"/>
      <c r="DYG222" s="75"/>
      <c r="DYH222" s="75"/>
      <c r="DYI222" s="75"/>
      <c r="DYJ222" s="75"/>
      <c r="DYK222" s="75"/>
      <c r="DYL222" s="75"/>
      <c r="DYM222" s="75"/>
      <c r="DYN222" s="75"/>
      <c r="DYO222" s="75"/>
      <c r="DYP222" s="75"/>
      <c r="DYQ222" s="75"/>
      <c r="DYR222" s="75"/>
      <c r="DYS222" s="75"/>
      <c r="DYT222" s="75"/>
      <c r="DYU222" s="75"/>
      <c r="DYV222" s="75"/>
      <c r="DYW222" s="75"/>
      <c r="DYX222" s="75"/>
      <c r="DYY222" s="75"/>
      <c r="DYZ222" s="75"/>
      <c r="DZA222" s="75"/>
      <c r="DZB222" s="75"/>
      <c r="DZC222" s="75"/>
      <c r="DZD222" s="75"/>
      <c r="DZE222" s="75"/>
      <c r="DZF222" s="75"/>
      <c r="DZG222" s="75"/>
      <c r="DZH222" s="75"/>
      <c r="DZI222" s="75"/>
      <c r="DZJ222" s="75"/>
      <c r="DZK222" s="75"/>
      <c r="DZL222" s="75"/>
      <c r="DZM222" s="75"/>
      <c r="DZN222" s="75"/>
      <c r="DZO222" s="75"/>
      <c r="DZP222" s="75"/>
      <c r="DZQ222" s="75"/>
      <c r="DZR222" s="75"/>
      <c r="DZS222" s="75"/>
      <c r="DZT222" s="75"/>
      <c r="DZU222" s="75"/>
      <c r="DZV222" s="75"/>
      <c r="DZW222" s="75"/>
      <c r="DZX222" s="75"/>
      <c r="DZY222" s="75"/>
      <c r="DZZ222" s="75"/>
      <c r="EAA222" s="75"/>
      <c r="EAB222" s="75"/>
      <c r="EAC222" s="75"/>
      <c r="EAD222" s="75"/>
      <c r="EAE222" s="75"/>
      <c r="EAF222" s="75"/>
      <c r="EAG222" s="75"/>
      <c r="EAH222" s="75"/>
      <c r="EAI222" s="75"/>
      <c r="EAJ222" s="75"/>
      <c r="EAK222" s="75"/>
      <c r="EAL222" s="75"/>
      <c r="EAM222" s="75"/>
      <c r="EAN222" s="75"/>
      <c r="EAO222" s="75"/>
      <c r="EAP222" s="75"/>
      <c r="EAQ222" s="75"/>
      <c r="EAR222" s="75"/>
      <c r="EAS222" s="75"/>
      <c r="EAT222" s="75"/>
      <c r="EAU222" s="75"/>
      <c r="EAV222" s="75"/>
      <c r="EAW222" s="75"/>
      <c r="EAX222" s="75"/>
      <c r="EAY222" s="75"/>
      <c r="EAZ222" s="75"/>
      <c r="EBA222" s="75"/>
      <c r="EBB222" s="75"/>
      <c r="EBC222" s="75"/>
      <c r="EBD222" s="75"/>
      <c r="EBE222" s="75"/>
      <c r="EBF222" s="75"/>
      <c r="EBG222" s="75"/>
      <c r="EBH222" s="75"/>
      <c r="EBI222" s="75"/>
      <c r="EBJ222" s="75"/>
      <c r="EBK222" s="75"/>
      <c r="EBL222" s="75"/>
      <c r="EBM222" s="75"/>
      <c r="EBN222" s="75"/>
      <c r="EBO222" s="75"/>
      <c r="EBP222" s="75"/>
      <c r="EBQ222" s="75"/>
      <c r="EBR222" s="75"/>
      <c r="EBS222" s="75"/>
      <c r="EBT222" s="75"/>
      <c r="EBU222" s="75"/>
      <c r="EBV222" s="75"/>
      <c r="EBW222" s="75"/>
      <c r="EBX222" s="75"/>
      <c r="EBY222" s="75"/>
      <c r="EBZ222" s="75"/>
      <c r="ECA222" s="75"/>
      <c r="ECB222" s="75"/>
      <c r="ECC222" s="75"/>
      <c r="ECD222" s="75"/>
      <c r="ECE222" s="75"/>
      <c r="ECF222" s="75"/>
      <c r="ECG222" s="75"/>
      <c r="ECH222" s="75"/>
      <c r="ECI222" s="75"/>
      <c r="ECJ222" s="75"/>
      <c r="ECK222" s="75"/>
      <c r="ECL222" s="75"/>
      <c r="ECM222" s="75"/>
      <c r="ECN222" s="75"/>
      <c r="ECO222" s="75"/>
      <c r="ECP222" s="75"/>
      <c r="ECQ222" s="75"/>
      <c r="ECR222" s="75"/>
      <c r="ECS222" s="75"/>
      <c r="ECT222" s="75"/>
      <c r="ECU222" s="75"/>
      <c r="ECV222" s="75"/>
      <c r="ECW222" s="75"/>
      <c r="ECX222" s="75"/>
      <c r="ECY222" s="75"/>
      <c r="ECZ222" s="75"/>
      <c r="EDA222" s="75"/>
      <c r="EDB222" s="75"/>
      <c r="EDC222" s="75"/>
      <c r="EDD222" s="75"/>
      <c r="EDE222" s="75"/>
      <c r="EDF222" s="75"/>
      <c r="EDG222" s="75"/>
      <c r="EDH222" s="75"/>
      <c r="EDI222" s="75"/>
      <c r="EDJ222" s="75"/>
      <c r="EDK222" s="75"/>
      <c r="EDL222" s="75"/>
      <c r="EDM222" s="75"/>
      <c r="EDN222" s="75"/>
      <c r="EDO222" s="75"/>
      <c r="EDP222" s="75"/>
      <c r="EDQ222" s="75"/>
      <c r="EDR222" s="75"/>
      <c r="EDS222" s="75"/>
      <c r="EDT222" s="75"/>
      <c r="EDU222" s="75"/>
      <c r="EDV222" s="75"/>
      <c r="EDW222" s="75"/>
      <c r="EDX222" s="75"/>
      <c r="EDY222" s="75"/>
      <c r="EDZ222" s="75"/>
      <c r="EEA222" s="75"/>
      <c r="EEB222" s="75"/>
      <c r="EEC222" s="75"/>
      <c r="EED222" s="75"/>
      <c r="EEE222" s="75"/>
      <c r="EEF222" s="75"/>
      <c r="EEG222" s="75"/>
      <c r="EEH222" s="75"/>
      <c r="EEI222" s="75"/>
      <c r="EEJ222" s="75"/>
      <c r="EEK222" s="75"/>
      <c r="EEL222" s="75"/>
      <c r="EEM222" s="75"/>
      <c r="EEN222" s="75"/>
      <c r="EEO222" s="75"/>
      <c r="EEP222" s="75"/>
      <c r="EEQ222" s="75"/>
      <c r="EER222" s="75"/>
      <c r="EES222" s="75"/>
      <c r="EET222" s="75"/>
      <c r="EEU222" s="75"/>
      <c r="EEV222" s="75"/>
      <c r="EEW222" s="75"/>
      <c r="EEX222" s="75"/>
      <c r="EEY222" s="75"/>
      <c r="EEZ222" s="75"/>
      <c r="EFA222" s="75"/>
      <c r="EFB222" s="75"/>
      <c r="EFC222" s="75"/>
      <c r="EFD222" s="75"/>
      <c r="EFE222" s="75"/>
      <c r="EFF222" s="75"/>
      <c r="EFG222" s="75"/>
      <c r="EFH222" s="75"/>
      <c r="EFI222" s="75"/>
      <c r="EFJ222" s="75"/>
      <c r="EFK222" s="75"/>
      <c r="EFL222" s="75"/>
      <c r="EFM222" s="75"/>
      <c r="EFN222" s="75"/>
      <c r="EFO222" s="75"/>
      <c r="EFP222" s="75"/>
      <c r="EFQ222" s="75"/>
      <c r="EFR222" s="75"/>
      <c r="EFS222" s="75"/>
      <c r="EFT222" s="75"/>
      <c r="EFU222" s="75"/>
      <c r="EFV222" s="75"/>
      <c r="EFW222" s="75"/>
      <c r="EFX222" s="75"/>
      <c r="EFY222" s="75"/>
      <c r="EFZ222" s="75"/>
      <c r="EGA222" s="75"/>
      <c r="EGB222" s="75"/>
      <c r="EGC222" s="75"/>
      <c r="EGD222" s="75"/>
      <c r="EGE222" s="75"/>
      <c r="EGF222" s="75"/>
      <c r="EGG222" s="75"/>
      <c r="EGH222" s="75"/>
      <c r="EGI222" s="75"/>
      <c r="EGJ222" s="75"/>
      <c r="EGK222" s="75"/>
      <c r="EGL222" s="75"/>
      <c r="EGM222" s="75"/>
      <c r="EGN222" s="75"/>
      <c r="EGO222" s="75"/>
      <c r="EGP222" s="75"/>
      <c r="EGQ222" s="75"/>
      <c r="EGR222" s="75"/>
      <c r="EGS222" s="75"/>
      <c r="EGT222" s="75"/>
      <c r="EGU222" s="75"/>
      <c r="EGV222" s="75"/>
      <c r="EGW222" s="75"/>
      <c r="EGX222" s="75"/>
      <c r="EGY222" s="75"/>
      <c r="EGZ222" s="75"/>
      <c r="EHA222" s="75"/>
      <c r="EHB222" s="75"/>
      <c r="EHC222" s="75"/>
      <c r="EHD222" s="75"/>
      <c r="EHE222" s="75"/>
      <c r="EHF222" s="75"/>
      <c r="EHG222" s="75"/>
      <c r="EHH222" s="75"/>
      <c r="EHI222" s="75"/>
      <c r="EHJ222" s="75"/>
      <c r="EHK222" s="75"/>
      <c r="EHL222" s="75"/>
      <c r="EHM222" s="75"/>
      <c r="EHN222" s="75"/>
      <c r="EHO222" s="75"/>
      <c r="EHP222" s="75"/>
      <c r="EHQ222" s="75"/>
      <c r="EHR222" s="75"/>
      <c r="EHS222" s="75"/>
      <c r="EHT222" s="75"/>
      <c r="EHU222" s="75"/>
      <c r="EHV222" s="75"/>
      <c r="EHW222" s="75"/>
      <c r="EHX222" s="75"/>
      <c r="EHY222" s="75"/>
      <c r="EHZ222" s="75"/>
      <c r="EIA222" s="75"/>
      <c r="EIB222" s="75"/>
      <c r="EIC222" s="75"/>
      <c r="EID222" s="75"/>
      <c r="EIE222" s="75"/>
      <c r="EIF222" s="75"/>
      <c r="EIG222" s="75"/>
      <c r="EIH222" s="75"/>
      <c r="EII222" s="75"/>
      <c r="EIJ222" s="75"/>
      <c r="EIK222" s="75"/>
      <c r="EIL222" s="75"/>
      <c r="EIM222" s="75"/>
      <c r="EIN222" s="75"/>
      <c r="EIO222" s="75"/>
      <c r="EIP222" s="75"/>
      <c r="EIQ222" s="75"/>
    </row>
    <row r="223" spans="1:3631" customFormat="1" ht="19.5" customHeight="1" thickBot="1" x14ac:dyDescent="0.3">
      <c r="A223" s="338" t="s">
        <v>611</v>
      </c>
      <c r="B223" s="345"/>
      <c r="C223" s="345"/>
      <c r="D223" s="343">
        <f>SUM(D218:D222)</f>
        <v>2628</v>
      </c>
      <c r="E223" s="48"/>
      <c r="F223" s="48"/>
      <c r="G223" s="83"/>
      <c r="H223" s="48"/>
      <c r="I223" s="48"/>
      <c r="J223" s="48"/>
      <c r="K223" s="48"/>
      <c r="L223" s="48"/>
      <c r="M223" s="48"/>
      <c r="N223" s="48"/>
      <c r="O223" s="48"/>
    </row>
    <row r="224" spans="1:3631" s="28" customFormat="1" x14ac:dyDescent="0.25">
      <c r="A224" s="115" t="s">
        <v>159</v>
      </c>
      <c r="B224" s="317"/>
      <c r="C224" s="317"/>
      <c r="D224" s="317"/>
      <c r="E224" s="116"/>
      <c r="F224" s="116"/>
      <c r="G224" s="117"/>
      <c r="H224" s="116"/>
      <c r="I224" s="116"/>
      <c r="J224" s="116"/>
      <c r="K224" s="48"/>
      <c r="L224" s="116"/>
      <c r="M224" s="116"/>
      <c r="N224" s="116"/>
      <c r="O224" s="48"/>
    </row>
    <row r="225" spans="1:3631" customFormat="1" x14ac:dyDescent="0.25">
      <c r="A225" s="35" t="s">
        <v>613</v>
      </c>
      <c r="B225" s="247"/>
      <c r="C225" s="247"/>
      <c r="D225" s="247">
        <v>3262</v>
      </c>
      <c r="E225" s="118"/>
      <c r="F225" s="118"/>
      <c r="G225" s="119"/>
      <c r="H225" s="118"/>
      <c r="I225" s="118"/>
      <c r="J225" s="105">
        <v>2313.85</v>
      </c>
      <c r="K225" s="58"/>
      <c r="L225" s="118"/>
      <c r="M225" s="118"/>
      <c r="N225" s="105"/>
      <c r="O225" s="48"/>
    </row>
    <row r="226" spans="1:3631" customFormat="1" x14ac:dyDescent="0.25">
      <c r="A226" s="29" t="s">
        <v>128</v>
      </c>
      <c r="B226" s="354">
        <f>'2024-2025 Budget '!R97</f>
        <v>531</v>
      </c>
      <c r="C226" s="248">
        <v>0</v>
      </c>
      <c r="D226" s="248"/>
      <c r="E226" s="46">
        <v>1127.25</v>
      </c>
      <c r="F226" s="46"/>
      <c r="G226" s="47"/>
      <c r="H226" s="46">
        <v>1039.43</v>
      </c>
      <c r="I226" s="46"/>
      <c r="J226" s="46"/>
      <c r="K226" s="48"/>
      <c r="L226" s="46">
        <v>1074.75</v>
      </c>
      <c r="M226" s="46"/>
      <c r="N226" s="46"/>
      <c r="O226" s="48"/>
    </row>
    <row r="227" spans="1:3631" customFormat="1" x14ac:dyDescent="0.25">
      <c r="A227" s="29" t="s">
        <v>160</v>
      </c>
      <c r="B227" s="248"/>
      <c r="C227" s="248"/>
      <c r="D227" s="248"/>
      <c r="E227" s="49"/>
      <c r="F227" s="49">
        <v>250</v>
      </c>
      <c r="G227" s="50"/>
      <c r="H227" s="49"/>
      <c r="I227" s="49">
        <v>710</v>
      </c>
      <c r="J227" s="49"/>
      <c r="K227" s="48"/>
      <c r="L227" s="49"/>
      <c r="M227" s="49">
        <v>500</v>
      </c>
      <c r="N227" s="49"/>
      <c r="O227" s="48"/>
    </row>
    <row r="228" spans="1:3631" customFormat="1" x14ac:dyDescent="0.25">
      <c r="A228" s="62" t="s">
        <v>161</v>
      </c>
      <c r="B228" s="248"/>
      <c r="C228" s="248"/>
      <c r="D228" s="248"/>
      <c r="E228" s="55">
        <v>0</v>
      </c>
      <c r="F228" s="55"/>
      <c r="G228" s="70"/>
      <c r="H228" s="55"/>
      <c r="I228" s="55"/>
      <c r="J228" s="55"/>
      <c r="K228" s="48"/>
      <c r="L228" s="55"/>
      <c r="M228" s="120"/>
      <c r="N228" s="55"/>
      <c r="O228" s="48"/>
    </row>
    <row r="229" spans="1:3631" customFormat="1" ht="18.75" thickBot="1" x14ac:dyDescent="0.3">
      <c r="A229" s="62"/>
      <c r="B229" s="248"/>
      <c r="C229" s="248"/>
      <c r="D229" s="248"/>
      <c r="E229" s="55"/>
      <c r="F229" s="55"/>
      <c r="G229" s="70"/>
      <c r="H229" s="55"/>
      <c r="I229" s="55"/>
      <c r="J229" s="55"/>
      <c r="K229" s="48"/>
      <c r="L229" s="55"/>
      <c r="M229" s="55"/>
      <c r="N229" s="55"/>
      <c r="O229" s="48"/>
    </row>
    <row r="230" spans="1:3631" s="94" customFormat="1" ht="19.5" thickTop="1" thickBot="1" x14ac:dyDescent="0.3">
      <c r="A230" s="320" t="s">
        <v>162</v>
      </c>
      <c r="B230" s="318">
        <f>SUM(B226:B229)</f>
        <v>531</v>
      </c>
      <c r="C230" s="318">
        <f>SUM(C226:C229)</f>
        <v>0</v>
      </c>
      <c r="D230" s="318">
        <f>B230-C230</f>
        <v>531</v>
      </c>
      <c r="E230" s="93">
        <f>SUM(E225:E229)</f>
        <v>1127.25</v>
      </c>
      <c r="F230" s="93">
        <f t="shared" ref="F230:I230" si="21">SUM(F225:F229)</f>
        <v>250</v>
      </c>
      <c r="G230" s="93">
        <f t="shared" si="21"/>
        <v>0</v>
      </c>
      <c r="H230" s="93">
        <f t="shared" si="21"/>
        <v>1039.43</v>
      </c>
      <c r="I230" s="93">
        <f t="shared" si="21"/>
        <v>710</v>
      </c>
      <c r="J230" s="93">
        <f>J225+H230-I230</f>
        <v>2643.2799999999997</v>
      </c>
      <c r="K230" s="93">
        <v>0</v>
      </c>
      <c r="L230" s="93">
        <f t="shared" ref="L230" si="22">SUM(L225:L229)</f>
        <v>1074.75</v>
      </c>
      <c r="M230" s="93">
        <f t="shared" ref="M230" si="23">SUM(M225:M229)</f>
        <v>500</v>
      </c>
      <c r="N230" s="93">
        <f>J230+L230-M230</f>
        <v>3218.0299999999997</v>
      </c>
      <c r="O230" s="74">
        <f>L230-M230</f>
        <v>574.75</v>
      </c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  <c r="BM230" s="75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5"/>
      <c r="BY230" s="75"/>
      <c r="BZ230" s="75"/>
      <c r="CA230" s="75"/>
      <c r="CB230" s="75"/>
      <c r="CC230" s="75"/>
      <c r="CD230" s="75"/>
      <c r="CE230" s="75"/>
      <c r="CF230" s="75"/>
      <c r="CG230" s="75"/>
      <c r="CH230" s="75"/>
      <c r="CI230" s="75"/>
      <c r="CJ230" s="75"/>
      <c r="CK230" s="75"/>
      <c r="CL230" s="75"/>
      <c r="CM230" s="75"/>
      <c r="CN230" s="75"/>
      <c r="CO230" s="75"/>
      <c r="CP230" s="75"/>
      <c r="CQ230" s="75"/>
      <c r="CR230" s="75"/>
      <c r="CS230" s="75"/>
      <c r="CT230" s="75"/>
      <c r="CU230" s="75"/>
      <c r="CV230" s="75"/>
      <c r="CW230" s="75"/>
      <c r="CX230" s="75"/>
      <c r="CY230" s="75"/>
      <c r="CZ230" s="75"/>
      <c r="DA230" s="75"/>
      <c r="DB230" s="75"/>
      <c r="DC230" s="75"/>
      <c r="DD230" s="75"/>
      <c r="DE230" s="75"/>
      <c r="DF230" s="75"/>
      <c r="DG230" s="75"/>
      <c r="DH230" s="75"/>
      <c r="DI230" s="75"/>
      <c r="DJ230" s="75"/>
      <c r="DK230" s="75"/>
      <c r="DL230" s="75"/>
      <c r="DM230" s="75"/>
      <c r="DN230" s="75"/>
      <c r="DO230" s="75"/>
      <c r="DP230" s="75"/>
      <c r="DQ230" s="75"/>
      <c r="DR230" s="75"/>
      <c r="DS230" s="75"/>
      <c r="DT230" s="75"/>
      <c r="DU230" s="75"/>
      <c r="DV230" s="75"/>
      <c r="DW230" s="75"/>
      <c r="DX230" s="75"/>
      <c r="DY230" s="75"/>
      <c r="DZ230" s="75"/>
      <c r="EA230" s="75"/>
      <c r="EB230" s="75"/>
      <c r="EC230" s="75"/>
      <c r="ED230" s="75"/>
      <c r="EE230" s="75"/>
      <c r="EF230" s="75"/>
      <c r="EG230" s="75"/>
      <c r="EH230" s="75"/>
      <c r="EI230" s="75"/>
      <c r="EJ230" s="75"/>
      <c r="EK230" s="75"/>
      <c r="EL230" s="75"/>
      <c r="EM230" s="75"/>
      <c r="EN230" s="75"/>
      <c r="EO230" s="75"/>
      <c r="EP230" s="75"/>
      <c r="EQ230" s="75"/>
      <c r="ER230" s="75"/>
      <c r="ES230" s="75"/>
      <c r="ET230" s="75"/>
      <c r="EU230" s="75"/>
      <c r="EV230" s="75"/>
      <c r="EW230" s="75"/>
      <c r="EX230" s="75"/>
      <c r="EY230" s="75"/>
      <c r="EZ230" s="75"/>
      <c r="FA230" s="75"/>
      <c r="FB230" s="75"/>
      <c r="FC230" s="75"/>
      <c r="FD230" s="75"/>
      <c r="FE230" s="75"/>
      <c r="FF230" s="75"/>
      <c r="FG230" s="75"/>
      <c r="FH230" s="75"/>
      <c r="FI230" s="75"/>
      <c r="FJ230" s="75"/>
      <c r="FK230" s="75"/>
      <c r="FL230" s="75"/>
      <c r="FM230" s="75"/>
      <c r="FN230" s="75"/>
      <c r="FO230" s="75"/>
      <c r="FP230" s="75"/>
      <c r="FQ230" s="75"/>
      <c r="FR230" s="75"/>
      <c r="FS230" s="75"/>
      <c r="FT230" s="75"/>
      <c r="FU230" s="75"/>
      <c r="FV230" s="75"/>
      <c r="FW230" s="75"/>
      <c r="FX230" s="75"/>
      <c r="FY230" s="75"/>
      <c r="FZ230" s="75"/>
      <c r="GA230" s="75"/>
      <c r="GB230" s="75"/>
      <c r="GC230" s="75"/>
      <c r="GD230" s="75"/>
      <c r="GE230" s="75"/>
      <c r="GF230" s="75"/>
      <c r="GG230" s="75"/>
      <c r="GH230" s="75"/>
      <c r="GI230" s="75"/>
      <c r="GJ230" s="75"/>
      <c r="GK230" s="75"/>
      <c r="GL230" s="75"/>
      <c r="GM230" s="75"/>
      <c r="GN230" s="75"/>
      <c r="GO230" s="75"/>
      <c r="GP230" s="75"/>
      <c r="GQ230" s="75"/>
      <c r="GR230" s="75"/>
      <c r="GS230" s="75"/>
      <c r="GT230" s="75"/>
      <c r="GU230" s="75"/>
      <c r="GV230" s="75"/>
      <c r="GW230" s="75"/>
      <c r="GX230" s="75"/>
      <c r="GY230" s="75"/>
      <c r="GZ230" s="75"/>
      <c r="HA230" s="75"/>
      <c r="HB230" s="75"/>
      <c r="HC230" s="75"/>
      <c r="HD230" s="75"/>
      <c r="HE230" s="75"/>
      <c r="HF230" s="75"/>
      <c r="HG230" s="75"/>
      <c r="HH230" s="75"/>
      <c r="HI230" s="75"/>
      <c r="HJ230" s="75"/>
      <c r="HK230" s="75"/>
      <c r="HL230" s="75"/>
      <c r="HM230" s="75"/>
      <c r="HN230" s="75"/>
      <c r="HO230" s="75"/>
      <c r="HP230" s="75"/>
      <c r="HQ230" s="75"/>
      <c r="HR230" s="75"/>
      <c r="HS230" s="75"/>
      <c r="HT230" s="75"/>
      <c r="HU230" s="75"/>
      <c r="HV230" s="75"/>
      <c r="HW230" s="75"/>
      <c r="HX230" s="75"/>
      <c r="HY230" s="75"/>
      <c r="HZ230" s="75"/>
      <c r="IA230" s="75"/>
      <c r="IB230" s="75"/>
      <c r="IC230" s="75"/>
      <c r="ID230" s="75"/>
      <c r="IE230" s="75"/>
      <c r="IF230" s="75"/>
      <c r="IG230" s="75"/>
      <c r="IH230" s="75"/>
      <c r="II230" s="75"/>
      <c r="IJ230" s="75"/>
      <c r="IK230" s="75"/>
      <c r="IL230" s="75"/>
      <c r="IM230" s="75"/>
      <c r="IN230" s="75"/>
      <c r="IO230" s="75"/>
      <c r="IP230" s="75"/>
      <c r="IQ230" s="75"/>
      <c r="IR230" s="75"/>
      <c r="IS230" s="75"/>
      <c r="IT230" s="75"/>
      <c r="IU230" s="75"/>
      <c r="IV230" s="75"/>
      <c r="IW230" s="75"/>
      <c r="IX230" s="75"/>
      <c r="IY230" s="75"/>
      <c r="IZ230" s="75"/>
      <c r="JA230" s="75"/>
      <c r="JB230" s="75"/>
      <c r="JC230" s="75"/>
      <c r="JD230" s="75"/>
      <c r="JE230" s="75"/>
      <c r="JF230" s="75"/>
      <c r="JG230" s="75"/>
      <c r="JH230" s="75"/>
      <c r="JI230" s="75"/>
      <c r="JJ230" s="75"/>
      <c r="JK230" s="75"/>
      <c r="JL230" s="75"/>
      <c r="JM230" s="75"/>
      <c r="JN230" s="75"/>
      <c r="JO230" s="75"/>
      <c r="JP230" s="75"/>
      <c r="JQ230" s="75"/>
      <c r="JR230" s="75"/>
      <c r="JS230" s="75"/>
      <c r="JT230" s="75"/>
      <c r="JU230" s="75"/>
      <c r="JV230" s="75"/>
      <c r="JW230" s="75"/>
      <c r="JX230" s="75"/>
      <c r="JY230" s="75"/>
      <c r="JZ230" s="75"/>
      <c r="KA230" s="75"/>
      <c r="KB230" s="75"/>
      <c r="KC230" s="75"/>
      <c r="KD230" s="75"/>
      <c r="KE230" s="75"/>
      <c r="KF230" s="75"/>
      <c r="KG230" s="75"/>
      <c r="KH230" s="75"/>
      <c r="KI230" s="75"/>
      <c r="KJ230" s="75"/>
      <c r="KK230" s="75"/>
      <c r="KL230" s="75"/>
      <c r="KM230" s="75"/>
      <c r="KN230" s="75"/>
      <c r="KO230" s="75"/>
      <c r="KP230" s="75"/>
      <c r="KQ230" s="75"/>
      <c r="KR230" s="75"/>
      <c r="KS230" s="75"/>
      <c r="KT230" s="75"/>
      <c r="KU230" s="75"/>
      <c r="KV230" s="75"/>
      <c r="KW230" s="75"/>
      <c r="KX230" s="75"/>
      <c r="KY230" s="75"/>
      <c r="KZ230" s="75"/>
      <c r="LA230" s="75"/>
      <c r="LB230" s="75"/>
      <c r="LC230" s="75"/>
      <c r="LD230" s="75"/>
      <c r="LE230" s="75"/>
      <c r="LF230" s="75"/>
      <c r="LG230" s="75"/>
      <c r="LH230" s="75"/>
      <c r="LI230" s="75"/>
      <c r="LJ230" s="75"/>
      <c r="LK230" s="75"/>
      <c r="LL230" s="75"/>
      <c r="LM230" s="75"/>
      <c r="LN230" s="75"/>
      <c r="LO230" s="75"/>
      <c r="LP230" s="75"/>
      <c r="LQ230" s="75"/>
      <c r="LR230" s="75"/>
      <c r="LS230" s="75"/>
      <c r="LT230" s="75"/>
      <c r="LU230" s="75"/>
      <c r="LV230" s="75"/>
      <c r="LW230" s="75"/>
      <c r="LX230" s="75"/>
      <c r="LY230" s="75"/>
      <c r="LZ230" s="75"/>
      <c r="MA230" s="75"/>
      <c r="MB230" s="75"/>
      <c r="MC230" s="75"/>
      <c r="MD230" s="75"/>
      <c r="ME230" s="75"/>
      <c r="MF230" s="75"/>
      <c r="MG230" s="75"/>
      <c r="MH230" s="75"/>
      <c r="MI230" s="75"/>
      <c r="MJ230" s="75"/>
      <c r="MK230" s="75"/>
      <c r="ML230" s="75"/>
      <c r="MM230" s="75"/>
      <c r="MN230" s="75"/>
      <c r="MO230" s="75"/>
      <c r="MP230" s="75"/>
      <c r="MQ230" s="75"/>
      <c r="MR230" s="75"/>
      <c r="MS230" s="75"/>
      <c r="MT230" s="75"/>
      <c r="MU230" s="75"/>
      <c r="MV230" s="75"/>
      <c r="MW230" s="75"/>
      <c r="MX230" s="75"/>
      <c r="MY230" s="75"/>
      <c r="MZ230" s="75"/>
      <c r="NA230" s="75"/>
      <c r="NB230" s="75"/>
      <c r="NC230" s="75"/>
      <c r="ND230" s="75"/>
      <c r="NE230" s="75"/>
      <c r="NF230" s="75"/>
      <c r="NG230" s="75"/>
      <c r="NH230" s="75"/>
      <c r="NI230" s="75"/>
      <c r="NJ230" s="75"/>
      <c r="NK230" s="75"/>
      <c r="NL230" s="75"/>
      <c r="NM230" s="75"/>
      <c r="NN230" s="75"/>
      <c r="NO230" s="75"/>
      <c r="NP230" s="75"/>
      <c r="NQ230" s="75"/>
      <c r="NR230" s="75"/>
      <c r="NS230" s="75"/>
      <c r="NT230" s="75"/>
      <c r="NU230" s="75"/>
      <c r="NV230" s="75"/>
      <c r="NW230" s="75"/>
      <c r="NX230" s="75"/>
      <c r="NY230" s="75"/>
      <c r="NZ230" s="75"/>
      <c r="OA230" s="75"/>
      <c r="OB230" s="75"/>
      <c r="OC230" s="75"/>
      <c r="OD230" s="75"/>
      <c r="OE230" s="75"/>
      <c r="OF230" s="75"/>
      <c r="OG230" s="75"/>
      <c r="OH230" s="75"/>
      <c r="OI230" s="75"/>
      <c r="OJ230" s="75"/>
      <c r="OK230" s="75"/>
      <c r="OL230" s="75"/>
      <c r="OM230" s="75"/>
      <c r="ON230" s="75"/>
      <c r="OO230" s="75"/>
      <c r="OP230" s="75"/>
      <c r="OQ230" s="75"/>
      <c r="OR230" s="75"/>
      <c r="OS230" s="75"/>
      <c r="OT230" s="75"/>
      <c r="OU230" s="75"/>
      <c r="OV230" s="75"/>
      <c r="OW230" s="75"/>
      <c r="OX230" s="75"/>
      <c r="OY230" s="75"/>
      <c r="OZ230" s="75"/>
      <c r="PA230" s="75"/>
      <c r="PB230" s="75"/>
      <c r="PC230" s="75"/>
      <c r="PD230" s="75"/>
      <c r="PE230" s="75"/>
      <c r="PF230" s="75"/>
      <c r="PG230" s="75"/>
      <c r="PH230" s="75"/>
      <c r="PI230" s="75"/>
      <c r="PJ230" s="75"/>
      <c r="PK230" s="75"/>
      <c r="PL230" s="75"/>
      <c r="PM230" s="75"/>
      <c r="PN230" s="75"/>
      <c r="PO230" s="75"/>
      <c r="PP230" s="75"/>
      <c r="PQ230" s="75"/>
      <c r="PR230" s="75"/>
      <c r="PS230" s="75"/>
      <c r="PT230" s="75"/>
      <c r="PU230" s="75"/>
      <c r="PV230" s="75"/>
      <c r="PW230" s="75"/>
      <c r="PX230" s="75"/>
      <c r="PY230" s="75"/>
      <c r="PZ230" s="75"/>
      <c r="QA230" s="75"/>
      <c r="QB230" s="75"/>
      <c r="QC230" s="75"/>
      <c r="QD230" s="75"/>
      <c r="QE230" s="75"/>
      <c r="QF230" s="75"/>
      <c r="QG230" s="75"/>
      <c r="QH230" s="75"/>
      <c r="QI230" s="75"/>
      <c r="QJ230" s="75"/>
      <c r="QK230" s="75"/>
      <c r="QL230" s="75"/>
      <c r="QM230" s="75"/>
      <c r="QN230" s="75"/>
      <c r="QO230" s="75"/>
      <c r="QP230" s="75"/>
      <c r="QQ230" s="75"/>
      <c r="QR230" s="75"/>
      <c r="QS230" s="75"/>
      <c r="QT230" s="75"/>
      <c r="QU230" s="75"/>
      <c r="QV230" s="75"/>
      <c r="QW230" s="75"/>
      <c r="QX230" s="75"/>
      <c r="QY230" s="75"/>
      <c r="QZ230" s="75"/>
      <c r="RA230" s="75"/>
      <c r="RB230" s="75"/>
      <c r="RC230" s="75"/>
      <c r="RD230" s="75"/>
      <c r="RE230" s="75"/>
      <c r="RF230" s="75"/>
      <c r="RG230" s="75"/>
      <c r="RH230" s="75"/>
      <c r="RI230" s="75"/>
      <c r="RJ230" s="75"/>
      <c r="RK230" s="75"/>
      <c r="RL230" s="75"/>
      <c r="RM230" s="75"/>
      <c r="RN230" s="75"/>
      <c r="RO230" s="75"/>
      <c r="RP230" s="75"/>
      <c r="RQ230" s="75"/>
      <c r="RR230" s="75"/>
      <c r="RS230" s="75"/>
      <c r="RT230" s="75"/>
      <c r="RU230" s="75"/>
      <c r="RV230" s="75"/>
      <c r="RW230" s="75"/>
      <c r="RX230" s="75"/>
      <c r="RY230" s="75"/>
      <c r="RZ230" s="75"/>
      <c r="SA230" s="75"/>
      <c r="SB230" s="75"/>
      <c r="SC230" s="75"/>
      <c r="SD230" s="75"/>
      <c r="SE230" s="75"/>
      <c r="SF230" s="75"/>
      <c r="SG230" s="75"/>
      <c r="SH230" s="75"/>
      <c r="SI230" s="75"/>
      <c r="SJ230" s="75"/>
      <c r="SK230" s="75"/>
      <c r="SL230" s="75"/>
      <c r="SM230" s="75"/>
      <c r="SN230" s="75"/>
      <c r="SO230" s="75"/>
      <c r="SP230" s="75"/>
      <c r="SQ230" s="75"/>
      <c r="SR230" s="75"/>
      <c r="SS230" s="75"/>
      <c r="ST230" s="75"/>
      <c r="SU230" s="75"/>
      <c r="SV230" s="75"/>
      <c r="SW230" s="75"/>
      <c r="SX230" s="75"/>
      <c r="SY230" s="75"/>
      <c r="SZ230" s="75"/>
      <c r="TA230" s="75"/>
      <c r="TB230" s="75"/>
      <c r="TC230" s="75"/>
      <c r="TD230" s="75"/>
      <c r="TE230" s="75"/>
      <c r="TF230" s="75"/>
      <c r="TG230" s="75"/>
      <c r="TH230" s="75"/>
      <c r="TI230" s="75"/>
      <c r="TJ230" s="75"/>
      <c r="TK230" s="75"/>
      <c r="TL230" s="75"/>
      <c r="TM230" s="75"/>
      <c r="TN230" s="75"/>
      <c r="TO230" s="75"/>
      <c r="TP230" s="75"/>
      <c r="TQ230" s="75"/>
      <c r="TR230" s="75"/>
      <c r="TS230" s="75"/>
      <c r="TT230" s="75"/>
      <c r="TU230" s="75"/>
      <c r="TV230" s="75"/>
      <c r="TW230" s="75"/>
      <c r="TX230" s="75"/>
      <c r="TY230" s="75"/>
      <c r="TZ230" s="75"/>
      <c r="UA230" s="75"/>
      <c r="UB230" s="75"/>
      <c r="UC230" s="75"/>
      <c r="UD230" s="75"/>
      <c r="UE230" s="75"/>
      <c r="UF230" s="75"/>
      <c r="UG230" s="75"/>
      <c r="UH230" s="75"/>
      <c r="UI230" s="75"/>
      <c r="UJ230" s="75"/>
      <c r="UK230" s="75"/>
      <c r="UL230" s="75"/>
      <c r="UM230" s="75"/>
      <c r="UN230" s="75"/>
      <c r="UO230" s="75"/>
      <c r="UP230" s="75"/>
      <c r="UQ230" s="75"/>
      <c r="UR230" s="75"/>
      <c r="US230" s="75"/>
      <c r="UT230" s="75"/>
      <c r="UU230" s="75"/>
      <c r="UV230" s="75"/>
      <c r="UW230" s="75"/>
      <c r="UX230" s="75"/>
      <c r="UY230" s="75"/>
      <c r="UZ230" s="75"/>
      <c r="VA230" s="75"/>
      <c r="VB230" s="75"/>
      <c r="VC230" s="75"/>
      <c r="VD230" s="75"/>
      <c r="VE230" s="75"/>
      <c r="VF230" s="75"/>
      <c r="VG230" s="75"/>
      <c r="VH230" s="75"/>
      <c r="VI230" s="75"/>
      <c r="VJ230" s="75"/>
      <c r="VK230" s="75"/>
      <c r="VL230" s="75"/>
      <c r="VM230" s="75"/>
      <c r="VN230" s="75"/>
      <c r="VO230" s="75"/>
      <c r="VP230" s="75"/>
      <c r="VQ230" s="75"/>
      <c r="VR230" s="75"/>
      <c r="VS230" s="75"/>
      <c r="VT230" s="75"/>
      <c r="VU230" s="75"/>
      <c r="VV230" s="75"/>
      <c r="VW230" s="75"/>
      <c r="VX230" s="75"/>
      <c r="VY230" s="75"/>
      <c r="VZ230" s="75"/>
      <c r="WA230" s="75"/>
      <c r="WB230" s="75"/>
      <c r="WC230" s="75"/>
      <c r="WD230" s="75"/>
      <c r="WE230" s="75"/>
      <c r="WF230" s="75"/>
      <c r="WG230" s="75"/>
      <c r="WH230" s="75"/>
      <c r="WI230" s="75"/>
      <c r="WJ230" s="75"/>
      <c r="WK230" s="75"/>
      <c r="WL230" s="75"/>
      <c r="WM230" s="75"/>
      <c r="WN230" s="75"/>
      <c r="WO230" s="75"/>
      <c r="WP230" s="75"/>
      <c r="WQ230" s="75"/>
      <c r="WR230" s="75"/>
      <c r="WS230" s="75"/>
      <c r="WT230" s="75"/>
      <c r="WU230" s="75"/>
      <c r="WV230" s="75"/>
      <c r="WW230" s="75"/>
      <c r="WX230" s="75"/>
      <c r="WY230" s="75"/>
      <c r="WZ230" s="75"/>
      <c r="XA230" s="75"/>
      <c r="XB230" s="75"/>
      <c r="XC230" s="75"/>
      <c r="XD230" s="75"/>
      <c r="XE230" s="75"/>
      <c r="XF230" s="75"/>
      <c r="XG230" s="75"/>
      <c r="XH230" s="75"/>
      <c r="XI230" s="75"/>
      <c r="XJ230" s="75"/>
      <c r="XK230" s="75"/>
      <c r="XL230" s="75"/>
      <c r="XM230" s="75"/>
      <c r="XN230" s="75"/>
      <c r="XO230" s="75"/>
      <c r="XP230" s="75"/>
      <c r="XQ230" s="75"/>
      <c r="XR230" s="75"/>
      <c r="XS230" s="75"/>
      <c r="XT230" s="75"/>
      <c r="XU230" s="75"/>
      <c r="XV230" s="75"/>
      <c r="XW230" s="75"/>
      <c r="XX230" s="75"/>
      <c r="XY230" s="75"/>
      <c r="XZ230" s="75"/>
      <c r="YA230" s="75"/>
      <c r="YB230" s="75"/>
      <c r="YC230" s="75"/>
      <c r="YD230" s="75"/>
      <c r="YE230" s="75"/>
      <c r="YF230" s="75"/>
      <c r="YG230" s="75"/>
      <c r="YH230" s="75"/>
      <c r="YI230" s="75"/>
      <c r="YJ230" s="75"/>
      <c r="YK230" s="75"/>
      <c r="YL230" s="75"/>
      <c r="YM230" s="75"/>
      <c r="YN230" s="75"/>
      <c r="YO230" s="75"/>
      <c r="YP230" s="75"/>
      <c r="YQ230" s="75"/>
      <c r="YR230" s="75"/>
      <c r="YS230" s="75"/>
      <c r="YT230" s="75"/>
      <c r="YU230" s="75"/>
      <c r="YV230" s="75"/>
      <c r="YW230" s="75"/>
      <c r="YX230" s="75"/>
      <c r="YY230" s="75"/>
      <c r="YZ230" s="75"/>
      <c r="ZA230" s="75"/>
      <c r="ZB230" s="75"/>
      <c r="ZC230" s="75"/>
      <c r="ZD230" s="75"/>
      <c r="ZE230" s="75"/>
      <c r="ZF230" s="75"/>
      <c r="ZG230" s="75"/>
      <c r="ZH230" s="75"/>
      <c r="ZI230" s="75"/>
      <c r="ZJ230" s="75"/>
      <c r="ZK230" s="75"/>
      <c r="ZL230" s="75"/>
      <c r="ZM230" s="75"/>
      <c r="ZN230" s="75"/>
      <c r="ZO230" s="75"/>
      <c r="ZP230" s="75"/>
      <c r="ZQ230" s="75"/>
      <c r="ZR230" s="75"/>
      <c r="ZS230" s="75"/>
      <c r="ZT230" s="75"/>
      <c r="ZU230" s="75"/>
      <c r="ZV230" s="75"/>
      <c r="ZW230" s="75"/>
      <c r="ZX230" s="75"/>
      <c r="ZY230" s="75"/>
      <c r="ZZ230" s="75"/>
      <c r="AAA230" s="75"/>
      <c r="AAB230" s="75"/>
      <c r="AAC230" s="75"/>
      <c r="AAD230" s="75"/>
      <c r="AAE230" s="75"/>
      <c r="AAF230" s="75"/>
      <c r="AAG230" s="75"/>
      <c r="AAH230" s="75"/>
      <c r="AAI230" s="75"/>
      <c r="AAJ230" s="75"/>
      <c r="AAK230" s="75"/>
      <c r="AAL230" s="75"/>
      <c r="AAM230" s="75"/>
      <c r="AAN230" s="75"/>
      <c r="AAO230" s="75"/>
      <c r="AAP230" s="75"/>
      <c r="AAQ230" s="75"/>
      <c r="AAR230" s="75"/>
      <c r="AAS230" s="75"/>
      <c r="AAT230" s="75"/>
      <c r="AAU230" s="75"/>
      <c r="AAV230" s="75"/>
      <c r="AAW230" s="75"/>
      <c r="AAX230" s="75"/>
      <c r="AAY230" s="75"/>
      <c r="AAZ230" s="75"/>
      <c r="ABA230" s="75"/>
      <c r="ABB230" s="75"/>
      <c r="ABC230" s="75"/>
      <c r="ABD230" s="75"/>
      <c r="ABE230" s="75"/>
      <c r="ABF230" s="75"/>
      <c r="ABG230" s="75"/>
      <c r="ABH230" s="75"/>
      <c r="ABI230" s="75"/>
      <c r="ABJ230" s="75"/>
      <c r="ABK230" s="75"/>
      <c r="ABL230" s="75"/>
      <c r="ABM230" s="75"/>
      <c r="ABN230" s="75"/>
      <c r="ABO230" s="75"/>
      <c r="ABP230" s="75"/>
      <c r="ABQ230" s="75"/>
      <c r="ABR230" s="75"/>
      <c r="ABS230" s="75"/>
      <c r="ABT230" s="75"/>
      <c r="ABU230" s="75"/>
      <c r="ABV230" s="75"/>
      <c r="ABW230" s="75"/>
      <c r="ABX230" s="75"/>
      <c r="ABY230" s="75"/>
      <c r="ABZ230" s="75"/>
      <c r="ACA230" s="75"/>
      <c r="ACB230" s="75"/>
      <c r="ACC230" s="75"/>
      <c r="ACD230" s="75"/>
      <c r="ACE230" s="75"/>
      <c r="ACF230" s="75"/>
      <c r="ACG230" s="75"/>
      <c r="ACH230" s="75"/>
      <c r="ACI230" s="75"/>
      <c r="ACJ230" s="75"/>
      <c r="ACK230" s="75"/>
      <c r="ACL230" s="75"/>
      <c r="ACM230" s="75"/>
      <c r="ACN230" s="75"/>
      <c r="ACO230" s="75"/>
      <c r="ACP230" s="75"/>
      <c r="ACQ230" s="75"/>
      <c r="ACR230" s="75"/>
      <c r="ACS230" s="75"/>
      <c r="ACT230" s="75"/>
      <c r="ACU230" s="75"/>
      <c r="ACV230" s="75"/>
      <c r="ACW230" s="75"/>
      <c r="ACX230" s="75"/>
      <c r="ACY230" s="75"/>
      <c r="ACZ230" s="75"/>
      <c r="ADA230" s="75"/>
      <c r="ADB230" s="75"/>
      <c r="ADC230" s="75"/>
      <c r="ADD230" s="75"/>
      <c r="ADE230" s="75"/>
      <c r="ADF230" s="75"/>
      <c r="ADG230" s="75"/>
      <c r="ADH230" s="75"/>
      <c r="ADI230" s="75"/>
      <c r="ADJ230" s="75"/>
      <c r="ADK230" s="75"/>
      <c r="ADL230" s="75"/>
      <c r="ADM230" s="75"/>
      <c r="ADN230" s="75"/>
      <c r="ADO230" s="75"/>
      <c r="ADP230" s="75"/>
      <c r="ADQ230" s="75"/>
      <c r="ADR230" s="75"/>
      <c r="ADS230" s="75"/>
      <c r="ADT230" s="75"/>
      <c r="ADU230" s="75"/>
      <c r="ADV230" s="75"/>
      <c r="ADW230" s="75"/>
      <c r="ADX230" s="75"/>
      <c r="ADY230" s="75"/>
      <c r="ADZ230" s="75"/>
      <c r="AEA230" s="75"/>
      <c r="AEB230" s="75"/>
      <c r="AEC230" s="75"/>
      <c r="AED230" s="75"/>
      <c r="AEE230" s="75"/>
      <c r="AEF230" s="75"/>
      <c r="AEG230" s="75"/>
      <c r="AEH230" s="75"/>
      <c r="AEI230" s="75"/>
      <c r="AEJ230" s="75"/>
      <c r="AEK230" s="75"/>
      <c r="AEL230" s="75"/>
      <c r="AEM230" s="75"/>
      <c r="AEN230" s="75"/>
      <c r="AEO230" s="75"/>
      <c r="AEP230" s="75"/>
      <c r="AEQ230" s="75"/>
      <c r="AER230" s="75"/>
      <c r="AES230" s="75"/>
      <c r="AET230" s="75"/>
      <c r="AEU230" s="75"/>
      <c r="AEV230" s="75"/>
      <c r="AEW230" s="75"/>
      <c r="AEX230" s="75"/>
      <c r="AEY230" s="75"/>
      <c r="AEZ230" s="75"/>
      <c r="AFA230" s="75"/>
      <c r="AFB230" s="75"/>
      <c r="AFC230" s="75"/>
      <c r="AFD230" s="75"/>
      <c r="AFE230" s="75"/>
      <c r="AFF230" s="75"/>
      <c r="AFG230" s="75"/>
      <c r="AFH230" s="75"/>
      <c r="AFI230" s="75"/>
      <c r="AFJ230" s="75"/>
      <c r="AFK230" s="75"/>
      <c r="AFL230" s="75"/>
      <c r="AFM230" s="75"/>
      <c r="AFN230" s="75"/>
      <c r="AFO230" s="75"/>
      <c r="AFP230" s="75"/>
      <c r="AFQ230" s="75"/>
      <c r="AFR230" s="75"/>
      <c r="AFS230" s="75"/>
      <c r="AFT230" s="75"/>
      <c r="AFU230" s="75"/>
      <c r="AFV230" s="75"/>
      <c r="AFW230" s="75"/>
      <c r="AFX230" s="75"/>
      <c r="AFY230" s="75"/>
      <c r="AFZ230" s="75"/>
      <c r="AGA230" s="75"/>
      <c r="AGB230" s="75"/>
      <c r="AGC230" s="75"/>
      <c r="AGD230" s="75"/>
      <c r="AGE230" s="75"/>
      <c r="AGF230" s="75"/>
      <c r="AGG230" s="75"/>
      <c r="AGH230" s="75"/>
      <c r="AGI230" s="75"/>
      <c r="AGJ230" s="75"/>
      <c r="AGK230" s="75"/>
      <c r="AGL230" s="75"/>
      <c r="AGM230" s="75"/>
      <c r="AGN230" s="75"/>
      <c r="AGO230" s="75"/>
      <c r="AGP230" s="75"/>
      <c r="AGQ230" s="75"/>
      <c r="AGR230" s="75"/>
      <c r="AGS230" s="75"/>
      <c r="AGT230" s="75"/>
      <c r="AGU230" s="75"/>
      <c r="AGV230" s="75"/>
      <c r="AGW230" s="75"/>
      <c r="AGX230" s="75"/>
      <c r="AGY230" s="75"/>
      <c r="AGZ230" s="75"/>
      <c r="AHA230" s="75"/>
      <c r="AHB230" s="75"/>
      <c r="AHC230" s="75"/>
      <c r="AHD230" s="75"/>
      <c r="AHE230" s="75"/>
      <c r="AHF230" s="75"/>
      <c r="AHG230" s="75"/>
      <c r="AHH230" s="75"/>
      <c r="AHI230" s="75"/>
      <c r="AHJ230" s="75"/>
      <c r="AHK230" s="75"/>
      <c r="AHL230" s="75"/>
      <c r="AHM230" s="75"/>
      <c r="AHN230" s="75"/>
      <c r="AHO230" s="75"/>
      <c r="AHP230" s="75"/>
      <c r="AHQ230" s="75"/>
      <c r="AHR230" s="75"/>
      <c r="AHS230" s="75"/>
      <c r="AHT230" s="75"/>
      <c r="AHU230" s="75"/>
      <c r="AHV230" s="75"/>
      <c r="AHW230" s="75"/>
      <c r="AHX230" s="75"/>
      <c r="AHY230" s="75"/>
      <c r="AHZ230" s="75"/>
      <c r="AIA230" s="75"/>
      <c r="AIB230" s="75"/>
      <c r="AIC230" s="75"/>
      <c r="AID230" s="75"/>
      <c r="AIE230" s="75"/>
      <c r="AIF230" s="75"/>
      <c r="AIG230" s="75"/>
      <c r="AIH230" s="75"/>
      <c r="AII230" s="75"/>
      <c r="AIJ230" s="75"/>
      <c r="AIK230" s="75"/>
      <c r="AIL230" s="75"/>
      <c r="AIM230" s="75"/>
      <c r="AIN230" s="75"/>
      <c r="AIO230" s="75"/>
      <c r="AIP230" s="75"/>
      <c r="AIQ230" s="75"/>
      <c r="AIR230" s="75"/>
      <c r="AIS230" s="75"/>
      <c r="AIT230" s="75"/>
      <c r="AIU230" s="75"/>
      <c r="AIV230" s="75"/>
      <c r="AIW230" s="75"/>
      <c r="AIX230" s="75"/>
      <c r="AIY230" s="75"/>
      <c r="AIZ230" s="75"/>
      <c r="AJA230" s="75"/>
      <c r="AJB230" s="75"/>
      <c r="AJC230" s="75"/>
      <c r="AJD230" s="75"/>
      <c r="AJE230" s="75"/>
      <c r="AJF230" s="75"/>
      <c r="AJG230" s="75"/>
      <c r="AJH230" s="75"/>
      <c r="AJI230" s="75"/>
      <c r="AJJ230" s="75"/>
      <c r="AJK230" s="75"/>
      <c r="AJL230" s="75"/>
      <c r="AJM230" s="75"/>
      <c r="AJN230" s="75"/>
      <c r="AJO230" s="75"/>
      <c r="AJP230" s="75"/>
      <c r="AJQ230" s="75"/>
      <c r="AJR230" s="75"/>
      <c r="AJS230" s="75"/>
      <c r="AJT230" s="75"/>
      <c r="AJU230" s="75"/>
      <c r="AJV230" s="75"/>
      <c r="AJW230" s="75"/>
      <c r="AJX230" s="75"/>
      <c r="AJY230" s="75"/>
      <c r="AJZ230" s="75"/>
      <c r="AKA230" s="75"/>
      <c r="AKB230" s="75"/>
      <c r="AKC230" s="75"/>
      <c r="AKD230" s="75"/>
      <c r="AKE230" s="75"/>
      <c r="AKF230" s="75"/>
      <c r="AKG230" s="75"/>
      <c r="AKH230" s="75"/>
      <c r="AKI230" s="75"/>
      <c r="AKJ230" s="75"/>
      <c r="AKK230" s="75"/>
      <c r="AKL230" s="75"/>
      <c r="AKM230" s="75"/>
      <c r="AKN230" s="75"/>
      <c r="AKO230" s="75"/>
      <c r="AKP230" s="75"/>
      <c r="AKQ230" s="75"/>
      <c r="AKR230" s="75"/>
      <c r="AKS230" s="75"/>
      <c r="AKT230" s="75"/>
      <c r="AKU230" s="75"/>
      <c r="AKV230" s="75"/>
      <c r="AKW230" s="75"/>
      <c r="AKX230" s="75"/>
      <c r="AKY230" s="75"/>
      <c r="AKZ230" s="75"/>
      <c r="ALA230" s="75"/>
      <c r="ALB230" s="75"/>
      <c r="ALC230" s="75"/>
      <c r="ALD230" s="75"/>
      <c r="ALE230" s="75"/>
      <c r="ALF230" s="75"/>
      <c r="ALG230" s="75"/>
      <c r="ALH230" s="75"/>
      <c r="ALI230" s="75"/>
      <c r="ALJ230" s="75"/>
      <c r="ALK230" s="75"/>
      <c r="ALL230" s="75"/>
      <c r="ALM230" s="75"/>
      <c r="ALN230" s="75"/>
      <c r="ALO230" s="75"/>
      <c r="ALP230" s="75"/>
      <c r="ALQ230" s="75"/>
      <c r="ALR230" s="75"/>
      <c r="ALS230" s="75"/>
      <c r="ALT230" s="75"/>
      <c r="ALU230" s="75"/>
      <c r="ALV230" s="75"/>
      <c r="ALW230" s="75"/>
      <c r="ALX230" s="75"/>
      <c r="ALY230" s="75"/>
      <c r="ALZ230" s="75"/>
      <c r="AMA230" s="75"/>
      <c r="AMB230" s="75"/>
      <c r="AMC230" s="75"/>
      <c r="AMD230" s="75"/>
      <c r="AME230" s="75"/>
      <c r="AMF230" s="75"/>
      <c r="AMG230" s="75"/>
      <c r="AMH230" s="75"/>
      <c r="AMI230" s="75"/>
      <c r="AMJ230" s="75"/>
      <c r="AMK230" s="75"/>
      <c r="AML230" s="75"/>
      <c r="AMM230" s="75"/>
      <c r="AMN230" s="75"/>
      <c r="AMO230" s="75"/>
      <c r="AMP230" s="75"/>
      <c r="AMQ230" s="75"/>
      <c r="AMR230" s="75"/>
      <c r="AMS230" s="75"/>
      <c r="AMT230" s="75"/>
      <c r="AMU230" s="75"/>
      <c r="AMV230" s="75"/>
      <c r="AMW230" s="75"/>
      <c r="AMX230" s="75"/>
      <c r="AMY230" s="75"/>
      <c r="AMZ230" s="75"/>
      <c r="ANA230" s="75"/>
      <c r="ANB230" s="75"/>
      <c r="ANC230" s="75"/>
      <c r="AND230" s="75"/>
      <c r="ANE230" s="75"/>
      <c r="ANF230" s="75"/>
      <c r="ANG230" s="75"/>
      <c r="ANH230" s="75"/>
      <c r="ANI230" s="75"/>
      <c r="ANJ230" s="75"/>
      <c r="ANK230" s="75"/>
      <c r="ANL230" s="75"/>
      <c r="ANM230" s="75"/>
      <c r="ANN230" s="75"/>
      <c r="ANO230" s="75"/>
      <c r="ANP230" s="75"/>
      <c r="ANQ230" s="75"/>
      <c r="ANR230" s="75"/>
      <c r="ANS230" s="75"/>
      <c r="ANT230" s="75"/>
      <c r="ANU230" s="75"/>
      <c r="ANV230" s="75"/>
      <c r="ANW230" s="75"/>
      <c r="ANX230" s="75"/>
      <c r="ANY230" s="75"/>
      <c r="ANZ230" s="75"/>
      <c r="AOA230" s="75"/>
      <c r="AOB230" s="75"/>
      <c r="AOC230" s="75"/>
      <c r="AOD230" s="75"/>
      <c r="AOE230" s="75"/>
      <c r="AOF230" s="75"/>
      <c r="AOG230" s="75"/>
      <c r="AOH230" s="75"/>
      <c r="AOI230" s="75"/>
      <c r="AOJ230" s="75"/>
      <c r="AOK230" s="75"/>
      <c r="AOL230" s="75"/>
      <c r="AOM230" s="75"/>
      <c r="AON230" s="75"/>
      <c r="AOO230" s="75"/>
      <c r="AOP230" s="75"/>
      <c r="AOQ230" s="75"/>
      <c r="AOR230" s="75"/>
      <c r="AOS230" s="75"/>
      <c r="AOT230" s="75"/>
      <c r="AOU230" s="75"/>
      <c r="AOV230" s="75"/>
      <c r="AOW230" s="75"/>
      <c r="AOX230" s="75"/>
      <c r="AOY230" s="75"/>
      <c r="AOZ230" s="75"/>
      <c r="APA230" s="75"/>
      <c r="APB230" s="75"/>
      <c r="APC230" s="75"/>
      <c r="APD230" s="75"/>
      <c r="APE230" s="75"/>
      <c r="APF230" s="75"/>
      <c r="APG230" s="75"/>
      <c r="APH230" s="75"/>
      <c r="API230" s="75"/>
      <c r="APJ230" s="75"/>
      <c r="APK230" s="75"/>
      <c r="APL230" s="75"/>
      <c r="APM230" s="75"/>
      <c r="APN230" s="75"/>
      <c r="APO230" s="75"/>
      <c r="APP230" s="75"/>
      <c r="APQ230" s="75"/>
      <c r="APR230" s="75"/>
      <c r="APS230" s="75"/>
      <c r="APT230" s="75"/>
      <c r="APU230" s="75"/>
      <c r="APV230" s="75"/>
      <c r="APW230" s="75"/>
      <c r="APX230" s="75"/>
      <c r="APY230" s="75"/>
      <c r="APZ230" s="75"/>
      <c r="AQA230" s="75"/>
      <c r="AQB230" s="75"/>
      <c r="AQC230" s="75"/>
      <c r="AQD230" s="75"/>
      <c r="AQE230" s="75"/>
      <c r="AQF230" s="75"/>
      <c r="AQG230" s="75"/>
      <c r="AQH230" s="75"/>
      <c r="AQI230" s="75"/>
      <c r="AQJ230" s="75"/>
      <c r="AQK230" s="75"/>
      <c r="AQL230" s="75"/>
      <c r="AQM230" s="75"/>
      <c r="AQN230" s="75"/>
      <c r="AQO230" s="75"/>
      <c r="AQP230" s="75"/>
      <c r="AQQ230" s="75"/>
      <c r="AQR230" s="75"/>
      <c r="AQS230" s="75"/>
      <c r="AQT230" s="75"/>
      <c r="AQU230" s="75"/>
      <c r="AQV230" s="75"/>
      <c r="AQW230" s="75"/>
      <c r="AQX230" s="75"/>
      <c r="AQY230" s="75"/>
      <c r="AQZ230" s="75"/>
      <c r="ARA230" s="75"/>
      <c r="ARB230" s="75"/>
      <c r="ARC230" s="75"/>
      <c r="ARD230" s="75"/>
      <c r="ARE230" s="75"/>
      <c r="ARF230" s="75"/>
      <c r="ARG230" s="75"/>
      <c r="ARH230" s="75"/>
      <c r="ARI230" s="75"/>
      <c r="ARJ230" s="75"/>
      <c r="ARK230" s="75"/>
      <c r="ARL230" s="75"/>
      <c r="ARM230" s="75"/>
      <c r="ARN230" s="75"/>
      <c r="ARO230" s="75"/>
      <c r="ARP230" s="75"/>
      <c r="ARQ230" s="75"/>
      <c r="ARR230" s="75"/>
      <c r="ARS230" s="75"/>
      <c r="ART230" s="75"/>
      <c r="ARU230" s="75"/>
      <c r="ARV230" s="75"/>
      <c r="ARW230" s="75"/>
      <c r="ARX230" s="75"/>
      <c r="ARY230" s="75"/>
      <c r="ARZ230" s="75"/>
      <c r="ASA230" s="75"/>
      <c r="ASB230" s="75"/>
      <c r="ASC230" s="75"/>
      <c r="ASD230" s="75"/>
      <c r="ASE230" s="75"/>
      <c r="ASF230" s="75"/>
      <c r="ASG230" s="75"/>
      <c r="ASH230" s="75"/>
      <c r="ASI230" s="75"/>
      <c r="ASJ230" s="75"/>
      <c r="ASK230" s="75"/>
      <c r="ASL230" s="75"/>
      <c r="ASM230" s="75"/>
      <c r="ASN230" s="75"/>
      <c r="ASO230" s="75"/>
      <c r="ASP230" s="75"/>
      <c r="ASQ230" s="75"/>
      <c r="ASR230" s="75"/>
      <c r="ASS230" s="75"/>
      <c r="AST230" s="75"/>
      <c r="ASU230" s="75"/>
      <c r="ASV230" s="75"/>
      <c r="ASW230" s="75"/>
      <c r="ASX230" s="75"/>
      <c r="ASY230" s="75"/>
      <c r="ASZ230" s="75"/>
      <c r="ATA230" s="75"/>
      <c r="ATB230" s="75"/>
      <c r="ATC230" s="75"/>
      <c r="ATD230" s="75"/>
      <c r="ATE230" s="75"/>
      <c r="ATF230" s="75"/>
      <c r="ATG230" s="75"/>
      <c r="ATH230" s="75"/>
      <c r="ATI230" s="75"/>
      <c r="ATJ230" s="75"/>
      <c r="ATK230" s="75"/>
      <c r="ATL230" s="75"/>
      <c r="ATM230" s="75"/>
      <c r="ATN230" s="75"/>
      <c r="ATO230" s="75"/>
      <c r="ATP230" s="75"/>
      <c r="ATQ230" s="75"/>
      <c r="ATR230" s="75"/>
      <c r="ATS230" s="75"/>
      <c r="ATT230" s="75"/>
      <c r="ATU230" s="75"/>
      <c r="ATV230" s="75"/>
      <c r="ATW230" s="75"/>
      <c r="ATX230" s="75"/>
      <c r="ATY230" s="75"/>
      <c r="ATZ230" s="75"/>
      <c r="AUA230" s="75"/>
      <c r="AUB230" s="75"/>
      <c r="AUC230" s="75"/>
      <c r="AUD230" s="75"/>
      <c r="AUE230" s="75"/>
      <c r="AUF230" s="75"/>
      <c r="AUG230" s="75"/>
      <c r="AUH230" s="75"/>
      <c r="AUI230" s="75"/>
      <c r="AUJ230" s="75"/>
      <c r="AUK230" s="75"/>
      <c r="AUL230" s="75"/>
      <c r="AUM230" s="75"/>
      <c r="AUN230" s="75"/>
      <c r="AUO230" s="75"/>
      <c r="AUP230" s="75"/>
      <c r="AUQ230" s="75"/>
      <c r="AUR230" s="75"/>
      <c r="AUS230" s="75"/>
      <c r="AUT230" s="75"/>
      <c r="AUU230" s="75"/>
      <c r="AUV230" s="75"/>
      <c r="AUW230" s="75"/>
      <c r="AUX230" s="75"/>
      <c r="AUY230" s="75"/>
      <c r="AUZ230" s="75"/>
      <c r="AVA230" s="75"/>
      <c r="AVB230" s="75"/>
      <c r="AVC230" s="75"/>
      <c r="AVD230" s="75"/>
      <c r="AVE230" s="75"/>
      <c r="AVF230" s="75"/>
      <c r="AVG230" s="75"/>
      <c r="AVH230" s="75"/>
      <c r="AVI230" s="75"/>
      <c r="AVJ230" s="75"/>
      <c r="AVK230" s="75"/>
      <c r="AVL230" s="75"/>
      <c r="AVM230" s="75"/>
      <c r="AVN230" s="75"/>
      <c r="AVO230" s="75"/>
      <c r="AVP230" s="75"/>
      <c r="AVQ230" s="75"/>
      <c r="AVR230" s="75"/>
      <c r="AVS230" s="75"/>
      <c r="AVT230" s="75"/>
      <c r="AVU230" s="75"/>
      <c r="AVV230" s="75"/>
      <c r="AVW230" s="75"/>
      <c r="AVX230" s="75"/>
      <c r="AVY230" s="75"/>
      <c r="AVZ230" s="75"/>
      <c r="AWA230" s="75"/>
      <c r="AWB230" s="75"/>
      <c r="AWC230" s="75"/>
      <c r="AWD230" s="75"/>
      <c r="AWE230" s="75"/>
      <c r="AWF230" s="75"/>
      <c r="AWG230" s="75"/>
      <c r="AWH230" s="75"/>
      <c r="AWI230" s="75"/>
      <c r="AWJ230" s="75"/>
      <c r="AWK230" s="75"/>
      <c r="AWL230" s="75"/>
      <c r="AWM230" s="75"/>
      <c r="AWN230" s="75"/>
      <c r="AWO230" s="75"/>
      <c r="AWP230" s="75"/>
      <c r="AWQ230" s="75"/>
      <c r="AWR230" s="75"/>
      <c r="AWS230" s="75"/>
      <c r="AWT230" s="75"/>
      <c r="AWU230" s="75"/>
      <c r="AWV230" s="75"/>
      <c r="AWW230" s="75"/>
      <c r="AWX230" s="75"/>
      <c r="AWY230" s="75"/>
      <c r="AWZ230" s="75"/>
      <c r="AXA230" s="75"/>
      <c r="AXB230" s="75"/>
      <c r="AXC230" s="75"/>
      <c r="AXD230" s="75"/>
      <c r="AXE230" s="75"/>
      <c r="AXF230" s="75"/>
      <c r="AXG230" s="75"/>
      <c r="AXH230" s="75"/>
      <c r="AXI230" s="75"/>
      <c r="AXJ230" s="75"/>
      <c r="AXK230" s="75"/>
      <c r="AXL230" s="75"/>
      <c r="AXM230" s="75"/>
      <c r="AXN230" s="75"/>
      <c r="AXO230" s="75"/>
      <c r="AXP230" s="75"/>
      <c r="AXQ230" s="75"/>
      <c r="AXR230" s="75"/>
      <c r="AXS230" s="75"/>
      <c r="AXT230" s="75"/>
      <c r="AXU230" s="75"/>
      <c r="AXV230" s="75"/>
      <c r="AXW230" s="75"/>
      <c r="AXX230" s="75"/>
      <c r="AXY230" s="75"/>
      <c r="AXZ230" s="75"/>
      <c r="AYA230" s="75"/>
      <c r="AYB230" s="75"/>
      <c r="AYC230" s="75"/>
      <c r="AYD230" s="75"/>
      <c r="AYE230" s="75"/>
      <c r="AYF230" s="75"/>
      <c r="AYG230" s="75"/>
      <c r="AYH230" s="75"/>
      <c r="AYI230" s="75"/>
      <c r="AYJ230" s="75"/>
      <c r="AYK230" s="75"/>
      <c r="AYL230" s="75"/>
      <c r="AYM230" s="75"/>
      <c r="AYN230" s="75"/>
      <c r="AYO230" s="75"/>
      <c r="AYP230" s="75"/>
      <c r="AYQ230" s="75"/>
      <c r="AYR230" s="75"/>
      <c r="AYS230" s="75"/>
      <c r="AYT230" s="75"/>
      <c r="AYU230" s="75"/>
      <c r="AYV230" s="75"/>
      <c r="AYW230" s="75"/>
      <c r="AYX230" s="75"/>
      <c r="AYY230" s="75"/>
      <c r="AYZ230" s="75"/>
      <c r="AZA230" s="75"/>
      <c r="AZB230" s="75"/>
      <c r="AZC230" s="75"/>
      <c r="AZD230" s="75"/>
      <c r="AZE230" s="75"/>
      <c r="AZF230" s="75"/>
      <c r="AZG230" s="75"/>
      <c r="AZH230" s="75"/>
      <c r="AZI230" s="75"/>
      <c r="AZJ230" s="75"/>
      <c r="AZK230" s="75"/>
      <c r="AZL230" s="75"/>
      <c r="AZM230" s="75"/>
      <c r="AZN230" s="75"/>
      <c r="AZO230" s="75"/>
      <c r="AZP230" s="75"/>
      <c r="AZQ230" s="75"/>
      <c r="AZR230" s="75"/>
      <c r="AZS230" s="75"/>
      <c r="AZT230" s="75"/>
      <c r="AZU230" s="75"/>
      <c r="AZV230" s="75"/>
      <c r="AZW230" s="75"/>
      <c r="AZX230" s="75"/>
      <c r="AZY230" s="75"/>
      <c r="AZZ230" s="75"/>
      <c r="BAA230" s="75"/>
      <c r="BAB230" s="75"/>
      <c r="BAC230" s="75"/>
      <c r="BAD230" s="75"/>
      <c r="BAE230" s="75"/>
      <c r="BAF230" s="75"/>
      <c r="BAG230" s="75"/>
      <c r="BAH230" s="75"/>
      <c r="BAI230" s="75"/>
      <c r="BAJ230" s="75"/>
      <c r="BAK230" s="75"/>
      <c r="BAL230" s="75"/>
      <c r="BAM230" s="75"/>
      <c r="BAN230" s="75"/>
      <c r="BAO230" s="75"/>
      <c r="BAP230" s="75"/>
      <c r="BAQ230" s="75"/>
      <c r="BAR230" s="75"/>
      <c r="BAS230" s="75"/>
      <c r="BAT230" s="75"/>
      <c r="BAU230" s="75"/>
      <c r="BAV230" s="75"/>
      <c r="BAW230" s="75"/>
      <c r="BAX230" s="75"/>
      <c r="BAY230" s="75"/>
      <c r="BAZ230" s="75"/>
      <c r="BBA230" s="75"/>
      <c r="BBB230" s="75"/>
      <c r="BBC230" s="75"/>
      <c r="BBD230" s="75"/>
      <c r="BBE230" s="75"/>
      <c r="BBF230" s="75"/>
      <c r="BBG230" s="75"/>
      <c r="BBH230" s="75"/>
      <c r="BBI230" s="75"/>
      <c r="BBJ230" s="75"/>
      <c r="BBK230" s="75"/>
      <c r="BBL230" s="75"/>
      <c r="BBM230" s="75"/>
      <c r="BBN230" s="75"/>
      <c r="BBO230" s="75"/>
      <c r="BBP230" s="75"/>
      <c r="BBQ230" s="75"/>
      <c r="BBR230" s="75"/>
      <c r="BBS230" s="75"/>
      <c r="BBT230" s="75"/>
      <c r="BBU230" s="75"/>
      <c r="BBV230" s="75"/>
      <c r="BBW230" s="75"/>
      <c r="BBX230" s="75"/>
      <c r="BBY230" s="75"/>
      <c r="BBZ230" s="75"/>
      <c r="BCA230" s="75"/>
      <c r="BCB230" s="75"/>
      <c r="BCC230" s="75"/>
      <c r="BCD230" s="75"/>
      <c r="BCE230" s="75"/>
      <c r="BCF230" s="75"/>
      <c r="BCG230" s="75"/>
      <c r="BCH230" s="75"/>
      <c r="BCI230" s="75"/>
      <c r="BCJ230" s="75"/>
      <c r="BCK230" s="75"/>
      <c r="BCL230" s="75"/>
      <c r="BCM230" s="75"/>
      <c r="BCN230" s="75"/>
      <c r="BCO230" s="75"/>
      <c r="BCP230" s="75"/>
      <c r="BCQ230" s="75"/>
      <c r="BCR230" s="75"/>
      <c r="BCS230" s="75"/>
      <c r="BCT230" s="75"/>
      <c r="BCU230" s="75"/>
      <c r="BCV230" s="75"/>
      <c r="BCW230" s="75"/>
      <c r="BCX230" s="75"/>
      <c r="BCY230" s="75"/>
      <c r="BCZ230" s="75"/>
      <c r="BDA230" s="75"/>
      <c r="BDB230" s="75"/>
      <c r="BDC230" s="75"/>
      <c r="BDD230" s="75"/>
      <c r="BDE230" s="75"/>
      <c r="BDF230" s="75"/>
      <c r="BDG230" s="75"/>
      <c r="BDH230" s="75"/>
      <c r="BDI230" s="75"/>
      <c r="BDJ230" s="75"/>
      <c r="BDK230" s="75"/>
      <c r="BDL230" s="75"/>
      <c r="BDM230" s="75"/>
      <c r="BDN230" s="75"/>
      <c r="BDO230" s="75"/>
      <c r="BDP230" s="75"/>
      <c r="BDQ230" s="75"/>
      <c r="BDR230" s="75"/>
      <c r="BDS230" s="75"/>
      <c r="BDT230" s="75"/>
      <c r="BDU230" s="75"/>
      <c r="BDV230" s="75"/>
      <c r="BDW230" s="75"/>
      <c r="BDX230" s="75"/>
      <c r="BDY230" s="75"/>
      <c r="BDZ230" s="75"/>
      <c r="BEA230" s="75"/>
      <c r="BEB230" s="75"/>
      <c r="BEC230" s="75"/>
      <c r="BED230" s="75"/>
      <c r="BEE230" s="75"/>
      <c r="BEF230" s="75"/>
      <c r="BEG230" s="75"/>
      <c r="BEH230" s="75"/>
      <c r="BEI230" s="75"/>
      <c r="BEJ230" s="75"/>
      <c r="BEK230" s="75"/>
      <c r="BEL230" s="75"/>
      <c r="BEM230" s="75"/>
      <c r="BEN230" s="75"/>
      <c r="BEO230" s="75"/>
      <c r="BEP230" s="75"/>
      <c r="BEQ230" s="75"/>
      <c r="BER230" s="75"/>
      <c r="BES230" s="75"/>
      <c r="BET230" s="75"/>
      <c r="BEU230" s="75"/>
      <c r="BEV230" s="75"/>
      <c r="BEW230" s="75"/>
      <c r="BEX230" s="75"/>
      <c r="BEY230" s="75"/>
      <c r="BEZ230" s="75"/>
      <c r="BFA230" s="75"/>
      <c r="BFB230" s="75"/>
      <c r="BFC230" s="75"/>
      <c r="BFD230" s="75"/>
      <c r="BFE230" s="75"/>
      <c r="BFF230" s="75"/>
      <c r="BFG230" s="75"/>
      <c r="BFH230" s="75"/>
      <c r="BFI230" s="75"/>
      <c r="BFJ230" s="75"/>
      <c r="BFK230" s="75"/>
      <c r="BFL230" s="75"/>
      <c r="BFM230" s="75"/>
      <c r="BFN230" s="75"/>
      <c r="BFO230" s="75"/>
      <c r="BFP230" s="75"/>
      <c r="BFQ230" s="75"/>
      <c r="BFR230" s="75"/>
      <c r="BFS230" s="75"/>
      <c r="BFT230" s="75"/>
      <c r="BFU230" s="75"/>
      <c r="BFV230" s="75"/>
      <c r="BFW230" s="75"/>
      <c r="BFX230" s="75"/>
      <c r="BFY230" s="75"/>
      <c r="BFZ230" s="75"/>
      <c r="BGA230" s="75"/>
      <c r="BGB230" s="75"/>
      <c r="BGC230" s="75"/>
      <c r="BGD230" s="75"/>
      <c r="BGE230" s="75"/>
      <c r="BGF230" s="75"/>
      <c r="BGG230" s="75"/>
      <c r="BGH230" s="75"/>
      <c r="BGI230" s="75"/>
      <c r="BGJ230" s="75"/>
      <c r="BGK230" s="75"/>
      <c r="BGL230" s="75"/>
      <c r="BGM230" s="75"/>
      <c r="BGN230" s="75"/>
      <c r="BGO230" s="75"/>
      <c r="BGP230" s="75"/>
      <c r="BGQ230" s="75"/>
      <c r="BGR230" s="75"/>
      <c r="BGS230" s="75"/>
      <c r="BGT230" s="75"/>
      <c r="BGU230" s="75"/>
      <c r="BGV230" s="75"/>
      <c r="BGW230" s="75"/>
      <c r="BGX230" s="75"/>
      <c r="BGY230" s="75"/>
      <c r="BGZ230" s="75"/>
      <c r="BHA230" s="75"/>
      <c r="BHB230" s="75"/>
      <c r="BHC230" s="75"/>
      <c r="BHD230" s="75"/>
      <c r="BHE230" s="75"/>
      <c r="BHF230" s="75"/>
      <c r="BHG230" s="75"/>
      <c r="BHH230" s="75"/>
      <c r="BHI230" s="75"/>
      <c r="BHJ230" s="75"/>
      <c r="BHK230" s="75"/>
      <c r="BHL230" s="75"/>
      <c r="BHM230" s="75"/>
      <c r="BHN230" s="75"/>
      <c r="BHO230" s="75"/>
      <c r="BHP230" s="75"/>
      <c r="BHQ230" s="75"/>
      <c r="BHR230" s="75"/>
      <c r="BHS230" s="75"/>
      <c r="BHT230" s="75"/>
      <c r="BHU230" s="75"/>
      <c r="BHV230" s="75"/>
      <c r="BHW230" s="75"/>
      <c r="BHX230" s="75"/>
      <c r="BHY230" s="75"/>
      <c r="BHZ230" s="75"/>
      <c r="BIA230" s="75"/>
      <c r="BIB230" s="75"/>
      <c r="BIC230" s="75"/>
      <c r="BID230" s="75"/>
      <c r="BIE230" s="75"/>
      <c r="BIF230" s="75"/>
      <c r="BIG230" s="75"/>
      <c r="BIH230" s="75"/>
      <c r="BII230" s="75"/>
      <c r="BIJ230" s="75"/>
      <c r="BIK230" s="75"/>
      <c r="BIL230" s="75"/>
      <c r="BIM230" s="75"/>
      <c r="BIN230" s="75"/>
      <c r="BIO230" s="75"/>
      <c r="BIP230" s="75"/>
      <c r="BIQ230" s="75"/>
      <c r="BIR230" s="75"/>
      <c r="BIS230" s="75"/>
      <c r="BIT230" s="75"/>
      <c r="BIU230" s="75"/>
      <c r="BIV230" s="75"/>
      <c r="BIW230" s="75"/>
      <c r="BIX230" s="75"/>
      <c r="BIY230" s="75"/>
      <c r="BIZ230" s="75"/>
      <c r="BJA230" s="75"/>
      <c r="BJB230" s="75"/>
      <c r="BJC230" s="75"/>
      <c r="BJD230" s="75"/>
      <c r="BJE230" s="75"/>
      <c r="BJF230" s="75"/>
      <c r="BJG230" s="75"/>
      <c r="BJH230" s="75"/>
      <c r="BJI230" s="75"/>
      <c r="BJJ230" s="75"/>
      <c r="BJK230" s="75"/>
      <c r="BJL230" s="75"/>
      <c r="BJM230" s="75"/>
      <c r="BJN230" s="75"/>
      <c r="BJO230" s="75"/>
      <c r="BJP230" s="75"/>
      <c r="BJQ230" s="75"/>
      <c r="BJR230" s="75"/>
      <c r="BJS230" s="75"/>
      <c r="BJT230" s="75"/>
      <c r="BJU230" s="75"/>
      <c r="BJV230" s="75"/>
      <c r="BJW230" s="75"/>
      <c r="BJX230" s="75"/>
      <c r="BJY230" s="75"/>
      <c r="BJZ230" s="75"/>
      <c r="BKA230" s="75"/>
      <c r="BKB230" s="75"/>
      <c r="BKC230" s="75"/>
      <c r="BKD230" s="75"/>
      <c r="BKE230" s="75"/>
      <c r="BKF230" s="75"/>
      <c r="BKG230" s="75"/>
      <c r="BKH230" s="75"/>
      <c r="BKI230" s="75"/>
      <c r="BKJ230" s="75"/>
      <c r="BKK230" s="75"/>
      <c r="BKL230" s="75"/>
      <c r="BKM230" s="75"/>
      <c r="BKN230" s="75"/>
      <c r="BKO230" s="75"/>
      <c r="BKP230" s="75"/>
      <c r="BKQ230" s="75"/>
      <c r="BKR230" s="75"/>
      <c r="BKS230" s="75"/>
      <c r="BKT230" s="75"/>
      <c r="BKU230" s="75"/>
      <c r="BKV230" s="75"/>
      <c r="BKW230" s="75"/>
      <c r="BKX230" s="75"/>
      <c r="BKY230" s="75"/>
      <c r="BKZ230" s="75"/>
      <c r="BLA230" s="75"/>
      <c r="BLB230" s="75"/>
      <c r="BLC230" s="75"/>
      <c r="BLD230" s="75"/>
      <c r="BLE230" s="75"/>
      <c r="BLF230" s="75"/>
      <c r="BLG230" s="75"/>
      <c r="BLH230" s="75"/>
      <c r="BLI230" s="75"/>
      <c r="BLJ230" s="75"/>
      <c r="BLK230" s="75"/>
      <c r="BLL230" s="75"/>
      <c r="BLM230" s="75"/>
      <c r="BLN230" s="75"/>
      <c r="BLO230" s="75"/>
      <c r="BLP230" s="75"/>
      <c r="BLQ230" s="75"/>
      <c r="BLR230" s="75"/>
      <c r="BLS230" s="75"/>
      <c r="BLT230" s="75"/>
      <c r="BLU230" s="75"/>
      <c r="BLV230" s="75"/>
      <c r="BLW230" s="75"/>
      <c r="BLX230" s="75"/>
      <c r="BLY230" s="75"/>
      <c r="BLZ230" s="75"/>
      <c r="BMA230" s="75"/>
      <c r="BMB230" s="75"/>
      <c r="BMC230" s="75"/>
      <c r="BMD230" s="75"/>
      <c r="BME230" s="75"/>
      <c r="BMF230" s="75"/>
      <c r="BMG230" s="75"/>
      <c r="BMH230" s="75"/>
      <c r="BMI230" s="75"/>
      <c r="BMJ230" s="75"/>
      <c r="BMK230" s="75"/>
      <c r="BML230" s="75"/>
      <c r="BMM230" s="75"/>
      <c r="BMN230" s="75"/>
      <c r="BMO230" s="75"/>
      <c r="BMP230" s="75"/>
      <c r="BMQ230" s="75"/>
      <c r="BMR230" s="75"/>
      <c r="BMS230" s="75"/>
      <c r="BMT230" s="75"/>
      <c r="BMU230" s="75"/>
      <c r="BMV230" s="75"/>
      <c r="BMW230" s="75"/>
      <c r="BMX230" s="75"/>
      <c r="BMY230" s="75"/>
      <c r="BMZ230" s="75"/>
      <c r="BNA230" s="75"/>
      <c r="BNB230" s="75"/>
      <c r="BNC230" s="75"/>
      <c r="BND230" s="75"/>
      <c r="BNE230" s="75"/>
      <c r="BNF230" s="75"/>
      <c r="BNG230" s="75"/>
      <c r="BNH230" s="75"/>
      <c r="BNI230" s="75"/>
      <c r="BNJ230" s="75"/>
      <c r="BNK230" s="75"/>
      <c r="BNL230" s="75"/>
      <c r="BNM230" s="75"/>
      <c r="BNN230" s="75"/>
      <c r="BNO230" s="75"/>
      <c r="BNP230" s="75"/>
      <c r="BNQ230" s="75"/>
      <c r="BNR230" s="75"/>
      <c r="BNS230" s="75"/>
      <c r="BNT230" s="75"/>
      <c r="BNU230" s="75"/>
      <c r="BNV230" s="75"/>
      <c r="BNW230" s="75"/>
      <c r="BNX230" s="75"/>
      <c r="BNY230" s="75"/>
      <c r="BNZ230" s="75"/>
      <c r="BOA230" s="75"/>
      <c r="BOB230" s="75"/>
      <c r="BOC230" s="75"/>
      <c r="BOD230" s="75"/>
      <c r="BOE230" s="75"/>
      <c r="BOF230" s="75"/>
      <c r="BOG230" s="75"/>
      <c r="BOH230" s="75"/>
      <c r="BOI230" s="75"/>
      <c r="BOJ230" s="75"/>
      <c r="BOK230" s="75"/>
      <c r="BOL230" s="75"/>
      <c r="BOM230" s="75"/>
      <c r="BON230" s="75"/>
      <c r="BOO230" s="75"/>
      <c r="BOP230" s="75"/>
      <c r="BOQ230" s="75"/>
      <c r="BOR230" s="75"/>
      <c r="BOS230" s="75"/>
      <c r="BOT230" s="75"/>
      <c r="BOU230" s="75"/>
      <c r="BOV230" s="75"/>
      <c r="BOW230" s="75"/>
      <c r="BOX230" s="75"/>
      <c r="BOY230" s="75"/>
      <c r="BOZ230" s="75"/>
      <c r="BPA230" s="75"/>
      <c r="BPB230" s="75"/>
      <c r="BPC230" s="75"/>
      <c r="BPD230" s="75"/>
      <c r="BPE230" s="75"/>
      <c r="BPF230" s="75"/>
      <c r="BPG230" s="75"/>
      <c r="BPH230" s="75"/>
      <c r="BPI230" s="75"/>
      <c r="BPJ230" s="75"/>
      <c r="BPK230" s="75"/>
      <c r="BPL230" s="75"/>
      <c r="BPM230" s="75"/>
      <c r="BPN230" s="75"/>
      <c r="BPO230" s="75"/>
      <c r="BPP230" s="75"/>
      <c r="BPQ230" s="75"/>
      <c r="BPR230" s="75"/>
      <c r="BPS230" s="75"/>
      <c r="BPT230" s="75"/>
      <c r="BPU230" s="75"/>
      <c r="BPV230" s="75"/>
      <c r="BPW230" s="75"/>
      <c r="BPX230" s="75"/>
      <c r="BPY230" s="75"/>
      <c r="BPZ230" s="75"/>
      <c r="BQA230" s="75"/>
      <c r="BQB230" s="75"/>
      <c r="BQC230" s="75"/>
      <c r="BQD230" s="75"/>
      <c r="BQE230" s="75"/>
      <c r="BQF230" s="75"/>
      <c r="BQG230" s="75"/>
      <c r="BQH230" s="75"/>
      <c r="BQI230" s="75"/>
      <c r="BQJ230" s="75"/>
      <c r="BQK230" s="75"/>
      <c r="BQL230" s="75"/>
      <c r="BQM230" s="75"/>
      <c r="BQN230" s="75"/>
      <c r="BQO230" s="75"/>
      <c r="BQP230" s="75"/>
      <c r="BQQ230" s="75"/>
      <c r="BQR230" s="75"/>
      <c r="BQS230" s="75"/>
      <c r="BQT230" s="75"/>
      <c r="BQU230" s="75"/>
      <c r="BQV230" s="75"/>
      <c r="BQW230" s="75"/>
      <c r="BQX230" s="75"/>
      <c r="BQY230" s="75"/>
      <c r="BQZ230" s="75"/>
      <c r="BRA230" s="75"/>
      <c r="BRB230" s="75"/>
      <c r="BRC230" s="75"/>
      <c r="BRD230" s="75"/>
      <c r="BRE230" s="75"/>
      <c r="BRF230" s="75"/>
      <c r="BRG230" s="75"/>
      <c r="BRH230" s="75"/>
      <c r="BRI230" s="75"/>
      <c r="BRJ230" s="75"/>
      <c r="BRK230" s="75"/>
      <c r="BRL230" s="75"/>
      <c r="BRM230" s="75"/>
      <c r="BRN230" s="75"/>
      <c r="BRO230" s="75"/>
      <c r="BRP230" s="75"/>
      <c r="BRQ230" s="75"/>
      <c r="BRR230" s="75"/>
      <c r="BRS230" s="75"/>
      <c r="BRT230" s="75"/>
      <c r="BRU230" s="75"/>
      <c r="BRV230" s="75"/>
      <c r="BRW230" s="75"/>
      <c r="BRX230" s="75"/>
      <c r="BRY230" s="75"/>
      <c r="BRZ230" s="75"/>
      <c r="BSA230" s="75"/>
      <c r="BSB230" s="75"/>
      <c r="BSC230" s="75"/>
      <c r="BSD230" s="75"/>
      <c r="BSE230" s="75"/>
      <c r="BSF230" s="75"/>
      <c r="BSG230" s="75"/>
      <c r="BSH230" s="75"/>
      <c r="BSI230" s="75"/>
      <c r="BSJ230" s="75"/>
      <c r="BSK230" s="75"/>
      <c r="BSL230" s="75"/>
      <c r="BSM230" s="75"/>
      <c r="BSN230" s="75"/>
      <c r="BSO230" s="75"/>
      <c r="BSP230" s="75"/>
      <c r="BSQ230" s="75"/>
      <c r="BSR230" s="75"/>
      <c r="BSS230" s="75"/>
      <c r="BST230" s="75"/>
      <c r="BSU230" s="75"/>
      <c r="BSV230" s="75"/>
      <c r="BSW230" s="75"/>
      <c r="BSX230" s="75"/>
      <c r="BSY230" s="75"/>
      <c r="BSZ230" s="75"/>
      <c r="BTA230" s="75"/>
      <c r="BTB230" s="75"/>
      <c r="BTC230" s="75"/>
      <c r="BTD230" s="75"/>
      <c r="BTE230" s="75"/>
      <c r="BTF230" s="75"/>
      <c r="BTG230" s="75"/>
      <c r="BTH230" s="75"/>
      <c r="BTI230" s="75"/>
      <c r="BTJ230" s="75"/>
      <c r="BTK230" s="75"/>
      <c r="BTL230" s="75"/>
      <c r="BTM230" s="75"/>
      <c r="BTN230" s="75"/>
      <c r="BTO230" s="75"/>
      <c r="BTP230" s="75"/>
      <c r="BTQ230" s="75"/>
      <c r="BTR230" s="75"/>
      <c r="BTS230" s="75"/>
      <c r="BTT230" s="75"/>
      <c r="BTU230" s="75"/>
      <c r="BTV230" s="75"/>
      <c r="BTW230" s="75"/>
      <c r="BTX230" s="75"/>
      <c r="BTY230" s="75"/>
      <c r="BTZ230" s="75"/>
      <c r="BUA230" s="75"/>
      <c r="BUB230" s="75"/>
      <c r="BUC230" s="75"/>
      <c r="BUD230" s="75"/>
      <c r="BUE230" s="75"/>
      <c r="BUF230" s="75"/>
      <c r="BUG230" s="75"/>
      <c r="BUH230" s="75"/>
      <c r="BUI230" s="75"/>
      <c r="BUJ230" s="75"/>
      <c r="BUK230" s="75"/>
      <c r="BUL230" s="75"/>
      <c r="BUM230" s="75"/>
      <c r="BUN230" s="75"/>
      <c r="BUO230" s="75"/>
      <c r="BUP230" s="75"/>
      <c r="BUQ230" s="75"/>
      <c r="BUR230" s="75"/>
      <c r="BUS230" s="75"/>
      <c r="BUT230" s="75"/>
      <c r="BUU230" s="75"/>
      <c r="BUV230" s="75"/>
      <c r="BUW230" s="75"/>
      <c r="BUX230" s="75"/>
      <c r="BUY230" s="75"/>
      <c r="BUZ230" s="75"/>
      <c r="BVA230" s="75"/>
      <c r="BVB230" s="75"/>
      <c r="BVC230" s="75"/>
      <c r="BVD230" s="75"/>
      <c r="BVE230" s="75"/>
      <c r="BVF230" s="75"/>
      <c r="BVG230" s="75"/>
      <c r="BVH230" s="75"/>
      <c r="BVI230" s="75"/>
      <c r="BVJ230" s="75"/>
      <c r="BVK230" s="75"/>
      <c r="BVL230" s="75"/>
      <c r="BVM230" s="75"/>
      <c r="BVN230" s="75"/>
      <c r="BVO230" s="75"/>
      <c r="BVP230" s="75"/>
      <c r="BVQ230" s="75"/>
      <c r="BVR230" s="75"/>
      <c r="BVS230" s="75"/>
      <c r="BVT230" s="75"/>
      <c r="BVU230" s="75"/>
      <c r="BVV230" s="75"/>
      <c r="BVW230" s="75"/>
      <c r="BVX230" s="75"/>
      <c r="BVY230" s="75"/>
      <c r="BVZ230" s="75"/>
      <c r="BWA230" s="75"/>
      <c r="BWB230" s="75"/>
      <c r="BWC230" s="75"/>
      <c r="BWD230" s="75"/>
      <c r="BWE230" s="75"/>
      <c r="BWF230" s="75"/>
      <c r="BWG230" s="75"/>
      <c r="BWH230" s="75"/>
      <c r="BWI230" s="75"/>
      <c r="BWJ230" s="75"/>
      <c r="BWK230" s="75"/>
      <c r="BWL230" s="75"/>
      <c r="BWM230" s="75"/>
      <c r="BWN230" s="75"/>
      <c r="BWO230" s="75"/>
      <c r="BWP230" s="75"/>
      <c r="BWQ230" s="75"/>
      <c r="BWR230" s="75"/>
      <c r="BWS230" s="75"/>
      <c r="BWT230" s="75"/>
      <c r="BWU230" s="75"/>
      <c r="BWV230" s="75"/>
      <c r="BWW230" s="75"/>
      <c r="BWX230" s="75"/>
      <c r="BWY230" s="75"/>
      <c r="BWZ230" s="75"/>
      <c r="BXA230" s="75"/>
      <c r="BXB230" s="75"/>
      <c r="BXC230" s="75"/>
      <c r="BXD230" s="75"/>
      <c r="BXE230" s="75"/>
      <c r="BXF230" s="75"/>
      <c r="BXG230" s="75"/>
      <c r="BXH230" s="75"/>
      <c r="BXI230" s="75"/>
      <c r="BXJ230" s="75"/>
      <c r="BXK230" s="75"/>
      <c r="BXL230" s="75"/>
      <c r="BXM230" s="75"/>
      <c r="BXN230" s="75"/>
      <c r="BXO230" s="75"/>
      <c r="BXP230" s="75"/>
      <c r="BXQ230" s="75"/>
      <c r="BXR230" s="75"/>
      <c r="BXS230" s="75"/>
      <c r="BXT230" s="75"/>
      <c r="BXU230" s="75"/>
      <c r="BXV230" s="75"/>
      <c r="BXW230" s="75"/>
      <c r="BXX230" s="75"/>
      <c r="BXY230" s="75"/>
      <c r="BXZ230" s="75"/>
      <c r="BYA230" s="75"/>
      <c r="BYB230" s="75"/>
      <c r="BYC230" s="75"/>
      <c r="BYD230" s="75"/>
      <c r="BYE230" s="75"/>
      <c r="BYF230" s="75"/>
      <c r="BYG230" s="75"/>
      <c r="BYH230" s="75"/>
      <c r="BYI230" s="75"/>
      <c r="BYJ230" s="75"/>
      <c r="BYK230" s="75"/>
      <c r="BYL230" s="75"/>
      <c r="BYM230" s="75"/>
      <c r="BYN230" s="75"/>
      <c r="BYO230" s="75"/>
      <c r="BYP230" s="75"/>
      <c r="BYQ230" s="75"/>
      <c r="BYR230" s="75"/>
      <c r="BYS230" s="75"/>
      <c r="BYT230" s="75"/>
      <c r="BYU230" s="75"/>
      <c r="BYV230" s="75"/>
      <c r="BYW230" s="75"/>
      <c r="BYX230" s="75"/>
      <c r="BYY230" s="75"/>
      <c r="BYZ230" s="75"/>
      <c r="BZA230" s="75"/>
      <c r="BZB230" s="75"/>
      <c r="BZC230" s="75"/>
      <c r="BZD230" s="75"/>
      <c r="BZE230" s="75"/>
      <c r="BZF230" s="75"/>
      <c r="BZG230" s="75"/>
      <c r="BZH230" s="75"/>
      <c r="BZI230" s="75"/>
      <c r="BZJ230" s="75"/>
      <c r="BZK230" s="75"/>
      <c r="BZL230" s="75"/>
      <c r="BZM230" s="75"/>
      <c r="BZN230" s="75"/>
      <c r="BZO230" s="75"/>
      <c r="BZP230" s="75"/>
      <c r="BZQ230" s="75"/>
      <c r="BZR230" s="75"/>
      <c r="BZS230" s="75"/>
      <c r="BZT230" s="75"/>
      <c r="BZU230" s="75"/>
      <c r="BZV230" s="75"/>
      <c r="BZW230" s="75"/>
      <c r="BZX230" s="75"/>
      <c r="BZY230" s="75"/>
      <c r="BZZ230" s="75"/>
      <c r="CAA230" s="75"/>
      <c r="CAB230" s="75"/>
      <c r="CAC230" s="75"/>
      <c r="CAD230" s="75"/>
      <c r="CAE230" s="75"/>
      <c r="CAF230" s="75"/>
      <c r="CAG230" s="75"/>
      <c r="CAH230" s="75"/>
      <c r="CAI230" s="75"/>
      <c r="CAJ230" s="75"/>
      <c r="CAK230" s="75"/>
      <c r="CAL230" s="75"/>
      <c r="CAM230" s="75"/>
      <c r="CAN230" s="75"/>
      <c r="CAO230" s="75"/>
      <c r="CAP230" s="75"/>
      <c r="CAQ230" s="75"/>
      <c r="CAR230" s="75"/>
      <c r="CAS230" s="75"/>
      <c r="CAT230" s="75"/>
      <c r="CAU230" s="75"/>
      <c r="CAV230" s="75"/>
      <c r="CAW230" s="75"/>
      <c r="CAX230" s="75"/>
      <c r="CAY230" s="75"/>
      <c r="CAZ230" s="75"/>
      <c r="CBA230" s="75"/>
      <c r="CBB230" s="75"/>
      <c r="CBC230" s="75"/>
      <c r="CBD230" s="75"/>
      <c r="CBE230" s="75"/>
      <c r="CBF230" s="75"/>
      <c r="CBG230" s="75"/>
      <c r="CBH230" s="75"/>
      <c r="CBI230" s="75"/>
      <c r="CBJ230" s="75"/>
      <c r="CBK230" s="75"/>
      <c r="CBL230" s="75"/>
      <c r="CBM230" s="75"/>
      <c r="CBN230" s="75"/>
      <c r="CBO230" s="75"/>
      <c r="CBP230" s="75"/>
      <c r="CBQ230" s="75"/>
      <c r="CBR230" s="75"/>
      <c r="CBS230" s="75"/>
      <c r="CBT230" s="75"/>
      <c r="CBU230" s="75"/>
      <c r="CBV230" s="75"/>
      <c r="CBW230" s="75"/>
      <c r="CBX230" s="75"/>
      <c r="CBY230" s="75"/>
      <c r="CBZ230" s="75"/>
      <c r="CCA230" s="75"/>
      <c r="CCB230" s="75"/>
      <c r="CCC230" s="75"/>
      <c r="CCD230" s="75"/>
      <c r="CCE230" s="75"/>
      <c r="CCF230" s="75"/>
      <c r="CCG230" s="75"/>
      <c r="CCH230" s="75"/>
      <c r="CCI230" s="75"/>
      <c r="CCJ230" s="75"/>
      <c r="CCK230" s="75"/>
      <c r="CCL230" s="75"/>
      <c r="CCM230" s="75"/>
      <c r="CCN230" s="75"/>
      <c r="CCO230" s="75"/>
      <c r="CCP230" s="75"/>
      <c r="CCQ230" s="75"/>
      <c r="CCR230" s="75"/>
      <c r="CCS230" s="75"/>
      <c r="CCT230" s="75"/>
      <c r="CCU230" s="75"/>
      <c r="CCV230" s="75"/>
      <c r="CCW230" s="75"/>
      <c r="CCX230" s="75"/>
      <c r="CCY230" s="75"/>
      <c r="CCZ230" s="75"/>
      <c r="CDA230" s="75"/>
      <c r="CDB230" s="75"/>
      <c r="CDC230" s="75"/>
      <c r="CDD230" s="75"/>
      <c r="CDE230" s="75"/>
      <c r="CDF230" s="75"/>
      <c r="CDG230" s="75"/>
      <c r="CDH230" s="75"/>
      <c r="CDI230" s="75"/>
      <c r="CDJ230" s="75"/>
      <c r="CDK230" s="75"/>
      <c r="CDL230" s="75"/>
      <c r="CDM230" s="75"/>
      <c r="CDN230" s="75"/>
      <c r="CDO230" s="75"/>
      <c r="CDP230" s="75"/>
      <c r="CDQ230" s="75"/>
      <c r="CDR230" s="75"/>
      <c r="CDS230" s="75"/>
      <c r="CDT230" s="75"/>
      <c r="CDU230" s="75"/>
      <c r="CDV230" s="75"/>
      <c r="CDW230" s="75"/>
      <c r="CDX230" s="75"/>
      <c r="CDY230" s="75"/>
      <c r="CDZ230" s="75"/>
      <c r="CEA230" s="75"/>
      <c r="CEB230" s="75"/>
      <c r="CEC230" s="75"/>
      <c r="CED230" s="75"/>
      <c r="CEE230" s="75"/>
      <c r="CEF230" s="75"/>
      <c r="CEG230" s="75"/>
      <c r="CEH230" s="75"/>
      <c r="CEI230" s="75"/>
      <c r="CEJ230" s="75"/>
      <c r="CEK230" s="75"/>
      <c r="CEL230" s="75"/>
      <c r="CEM230" s="75"/>
      <c r="CEN230" s="75"/>
      <c r="CEO230" s="75"/>
      <c r="CEP230" s="75"/>
      <c r="CEQ230" s="75"/>
      <c r="CER230" s="75"/>
      <c r="CES230" s="75"/>
      <c r="CET230" s="75"/>
      <c r="CEU230" s="75"/>
      <c r="CEV230" s="75"/>
      <c r="CEW230" s="75"/>
      <c r="CEX230" s="75"/>
      <c r="CEY230" s="75"/>
      <c r="CEZ230" s="75"/>
      <c r="CFA230" s="75"/>
      <c r="CFB230" s="75"/>
      <c r="CFC230" s="75"/>
      <c r="CFD230" s="75"/>
      <c r="CFE230" s="75"/>
      <c r="CFF230" s="75"/>
      <c r="CFG230" s="75"/>
      <c r="CFH230" s="75"/>
      <c r="CFI230" s="75"/>
      <c r="CFJ230" s="75"/>
      <c r="CFK230" s="75"/>
      <c r="CFL230" s="75"/>
      <c r="CFM230" s="75"/>
      <c r="CFN230" s="75"/>
      <c r="CFO230" s="75"/>
      <c r="CFP230" s="75"/>
      <c r="CFQ230" s="75"/>
      <c r="CFR230" s="75"/>
      <c r="CFS230" s="75"/>
      <c r="CFT230" s="75"/>
      <c r="CFU230" s="75"/>
      <c r="CFV230" s="75"/>
      <c r="CFW230" s="75"/>
      <c r="CFX230" s="75"/>
      <c r="CFY230" s="75"/>
      <c r="CFZ230" s="75"/>
      <c r="CGA230" s="75"/>
      <c r="CGB230" s="75"/>
      <c r="CGC230" s="75"/>
      <c r="CGD230" s="75"/>
      <c r="CGE230" s="75"/>
      <c r="CGF230" s="75"/>
      <c r="CGG230" s="75"/>
      <c r="CGH230" s="75"/>
      <c r="CGI230" s="75"/>
      <c r="CGJ230" s="75"/>
      <c r="CGK230" s="75"/>
      <c r="CGL230" s="75"/>
      <c r="CGM230" s="75"/>
      <c r="CGN230" s="75"/>
      <c r="CGO230" s="75"/>
      <c r="CGP230" s="75"/>
      <c r="CGQ230" s="75"/>
      <c r="CGR230" s="75"/>
      <c r="CGS230" s="75"/>
      <c r="CGT230" s="75"/>
      <c r="CGU230" s="75"/>
      <c r="CGV230" s="75"/>
      <c r="CGW230" s="75"/>
      <c r="CGX230" s="75"/>
      <c r="CGY230" s="75"/>
      <c r="CGZ230" s="75"/>
      <c r="CHA230" s="75"/>
      <c r="CHB230" s="75"/>
      <c r="CHC230" s="75"/>
      <c r="CHD230" s="75"/>
      <c r="CHE230" s="75"/>
      <c r="CHF230" s="75"/>
      <c r="CHG230" s="75"/>
      <c r="CHH230" s="75"/>
      <c r="CHI230" s="75"/>
      <c r="CHJ230" s="75"/>
      <c r="CHK230" s="75"/>
      <c r="CHL230" s="75"/>
      <c r="CHM230" s="75"/>
      <c r="CHN230" s="75"/>
      <c r="CHO230" s="75"/>
      <c r="CHP230" s="75"/>
      <c r="CHQ230" s="75"/>
      <c r="CHR230" s="75"/>
      <c r="CHS230" s="75"/>
      <c r="CHT230" s="75"/>
      <c r="CHU230" s="75"/>
      <c r="CHV230" s="75"/>
      <c r="CHW230" s="75"/>
      <c r="CHX230" s="75"/>
      <c r="CHY230" s="75"/>
      <c r="CHZ230" s="75"/>
      <c r="CIA230" s="75"/>
      <c r="CIB230" s="75"/>
      <c r="CIC230" s="75"/>
      <c r="CID230" s="75"/>
      <c r="CIE230" s="75"/>
      <c r="CIF230" s="75"/>
      <c r="CIG230" s="75"/>
      <c r="CIH230" s="75"/>
      <c r="CII230" s="75"/>
      <c r="CIJ230" s="75"/>
      <c r="CIK230" s="75"/>
      <c r="CIL230" s="75"/>
      <c r="CIM230" s="75"/>
      <c r="CIN230" s="75"/>
      <c r="CIO230" s="75"/>
      <c r="CIP230" s="75"/>
      <c r="CIQ230" s="75"/>
      <c r="CIR230" s="75"/>
      <c r="CIS230" s="75"/>
      <c r="CIT230" s="75"/>
      <c r="CIU230" s="75"/>
      <c r="CIV230" s="75"/>
      <c r="CIW230" s="75"/>
      <c r="CIX230" s="75"/>
      <c r="CIY230" s="75"/>
      <c r="CIZ230" s="75"/>
      <c r="CJA230" s="75"/>
      <c r="CJB230" s="75"/>
      <c r="CJC230" s="75"/>
      <c r="CJD230" s="75"/>
      <c r="CJE230" s="75"/>
      <c r="CJF230" s="75"/>
      <c r="CJG230" s="75"/>
      <c r="CJH230" s="75"/>
      <c r="CJI230" s="75"/>
      <c r="CJJ230" s="75"/>
      <c r="CJK230" s="75"/>
      <c r="CJL230" s="75"/>
      <c r="CJM230" s="75"/>
      <c r="CJN230" s="75"/>
      <c r="CJO230" s="75"/>
      <c r="CJP230" s="75"/>
      <c r="CJQ230" s="75"/>
      <c r="CJR230" s="75"/>
      <c r="CJS230" s="75"/>
      <c r="CJT230" s="75"/>
      <c r="CJU230" s="75"/>
      <c r="CJV230" s="75"/>
      <c r="CJW230" s="75"/>
      <c r="CJX230" s="75"/>
      <c r="CJY230" s="75"/>
      <c r="CJZ230" s="75"/>
      <c r="CKA230" s="75"/>
      <c r="CKB230" s="75"/>
      <c r="CKC230" s="75"/>
      <c r="CKD230" s="75"/>
      <c r="CKE230" s="75"/>
      <c r="CKF230" s="75"/>
      <c r="CKG230" s="75"/>
      <c r="CKH230" s="75"/>
      <c r="CKI230" s="75"/>
      <c r="CKJ230" s="75"/>
      <c r="CKK230" s="75"/>
      <c r="CKL230" s="75"/>
      <c r="CKM230" s="75"/>
      <c r="CKN230" s="75"/>
      <c r="CKO230" s="75"/>
      <c r="CKP230" s="75"/>
      <c r="CKQ230" s="75"/>
      <c r="CKR230" s="75"/>
      <c r="CKS230" s="75"/>
      <c r="CKT230" s="75"/>
      <c r="CKU230" s="75"/>
      <c r="CKV230" s="75"/>
      <c r="CKW230" s="75"/>
      <c r="CKX230" s="75"/>
      <c r="CKY230" s="75"/>
      <c r="CKZ230" s="75"/>
      <c r="CLA230" s="75"/>
      <c r="CLB230" s="75"/>
      <c r="CLC230" s="75"/>
      <c r="CLD230" s="75"/>
      <c r="CLE230" s="75"/>
      <c r="CLF230" s="75"/>
      <c r="CLG230" s="75"/>
      <c r="CLH230" s="75"/>
      <c r="CLI230" s="75"/>
      <c r="CLJ230" s="75"/>
      <c r="CLK230" s="75"/>
      <c r="CLL230" s="75"/>
      <c r="CLM230" s="75"/>
      <c r="CLN230" s="75"/>
      <c r="CLO230" s="75"/>
      <c r="CLP230" s="75"/>
      <c r="CLQ230" s="75"/>
      <c r="CLR230" s="75"/>
      <c r="CLS230" s="75"/>
      <c r="CLT230" s="75"/>
      <c r="CLU230" s="75"/>
      <c r="CLV230" s="75"/>
      <c r="CLW230" s="75"/>
      <c r="CLX230" s="75"/>
      <c r="CLY230" s="75"/>
      <c r="CLZ230" s="75"/>
      <c r="CMA230" s="75"/>
      <c r="CMB230" s="75"/>
      <c r="CMC230" s="75"/>
      <c r="CMD230" s="75"/>
      <c r="CME230" s="75"/>
      <c r="CMF230" s="75"/>
      <c r="CMG230" s="75"/>
      <c r="CMH230" s="75"/>
      <c r="CMI230" s="75"/>
      <c r="CMJ230" s="75"/>
      <c r="CMK230" s="75"/>
      <c r="CML230" s="75"/>
      <c r="CMM230" s="75"/>
      <c r="CMN230" s="75"/>
      <c r="CMO230" s="75"/>
      <c r="CMP230" s="75"/>
      <c r="CMQ230" s="75"/>
      <c r="CMR230" s="75"/>
      <c r="CMS230" s="75"/>
      <c r="CMT230" s="75"/>
      <c r="CMU230" s="75"/>
      <c r="CMV230" s="75"/>
      <c r="CMW230" s="75"/>
      <c r="CMX230" s="75"/>
      <c r="CMY230" s="75"/>
      <c r="CMZ230" s="75"/>
      <c r="CNA230" s="75"/>
      <c r="CNB230" s="75"/>
      <c r="CNC230" s="75"/>
      <c r="CND230" s="75"/>
      <c r="CNE230" s="75"/>
      <c r="CNF230" s="75"/>
      <c r="CNG230" s="75"/>
      <c r="CNH230" s="75"/>
      <c r="CNI230" s="75"/>
      <c r="CNJ230" s="75"/>
      <c r="CNK230" s="75"/>
      <c r="CNL230" s="75"/>
      <c r="CNM230" s="75"/>
      <c r="CNN230" s="75"/>
      <c r="CNO230" s="75"/>
      <c r="CNP230" s="75"/>
      <c r="CNQ230" s="75"/>
      <c r="CNR230" s="75"/>
      <c r="CNS230" s="75"/>
      <c r="CNT230" s="75"/>
      <c r="CNU230" s="75"/>
      <c r="CNV230" s="75"/>
      <c r="CNW230" s="75"/>
      <c r="CNX230" s="75"/>
      <c r="CNY230" s="75"/>
      <c r="CNZ230" s="75"/>
      <c r="COA230" s="75"/>
      <c r="COB230" s="75"/>
      <c r="COC230" s="75"/>
      <c r="COD230" s="75"/>
      <c r="COE230" s="75"/>
      <c r="COF230" s="75"/>
      <c r="COG230" s="75"/>
      <c r="COH230" s="75"/>
      <c r="COI230" s="75"/>
      <c r="COJ230" s="75"/>
      <c r="COK230" s="75"/>
      <c r="COL230" s="75"/>
      <c r="COM230" s="75"/>
      <c r="CON230" s="75"/>
      <c r="COO230" s="75"/>
      <c r="COP230" s="75"/>
      <c r="COQ230" s="75"/>
      <c r="COR230" s="75"/>
      <c r="COS230" s="75"/>
      <c r="COT230" s="75"/>
      <c r="COU230" s="75"/>
      <c r="COV230" s="75"/>
      <c r="COW230" s="75"/>
      <c r="COX230" s="75"/>
      <c r="COY230" s="75"/>
      <c r="COZ230" s="75"/>
      <c r="CPA230" s="75"/>
      <c r="CPB230" s="75"/>
      <c r="CPC230" s="75"/>
      <c r="CPD230" s="75"/>
      <c r="CPE230" s="75"/>
      <c r="CPF230" s="75"/>
      <c r="CPG230" s="75"/>
      <c r="CPH230" s="75"/>
      <c r="CPI230" s="75"/>
      <c r="CPJ230" s="75"/>
      <c r="CPK230" s="75"/>
      <c r="CPL230" s="75"/>
      <c r="CPM230" s="75"/>
      <c r="CPN230" s="75"/>
      <c r="CPO230" s="75"/>
      <c r="CPP230" s="75"/>
      <c r="CPQ230" s="75"/>
      <c r="CPR230" s="75"/>
      <c r="CPS230" s="75"/>
      <c r="CPT230" s="75"/>
      <c r="CPU230" s="75"/>
      <c r="CPV230" s="75"/>
      <c r="CPW230" s="75"/>
      <c r="CPX230" s="75"/>
      <c r="CPY230" s="75"/>
      <c r="CPZ230" s="75"/>
      <c r="CQA230" s="75"/>
      <c r="CQB230" s="75"/>
      <c r="CQC230" s="75"/>
      <c r="CQD230" s="75"/>
      <c r="CQE230" s="75"/>
      <c r="CQF230" s="75"/>
      <c r="CQG230" s="75"/>
      <c r="CQH230" s="75"/>
      <c r="CQI230" s="75"/>
      <c r="CQJ230" s="75"/>
      <c r="CQK230" s="75"/>
      <c r="CQL230" s="75"/>
      <c r="CQM230" s="75"/>
      <c r="CQN230" s="75"/>
      <c r="CQO230" s="75"/>
      <c r="CQP230" s="75"/>
      <c r="CQQ230" s="75"/>
      <c r="CQR230" s="75"/>
      <c r="CQS230" s="75"/>
      <c r="CQT230" s="75"/>
      <c r="CQU230" s="75"/>
      <c r="CQV230" s="75"/>
      <c r="CQW230" s="75"/>
      <c r="CQX230" s="75"/>
      <c r="CQY230" s="75"/>
      <c r="CQZ230" s="75"/>
      <c r="CRA230" s="75"/>
      <c r="CRB230" s="75"/>
      <c r="CRC230" s="75"/>
      <c r="CRD230" s="75"/>
      <c r="CRE230" s="75"/>
      <c r="CRF230" s="75"/>
      <c r="CRG230" s="75"/>
      <c r="CRH230" s="75"/>
      <c r="CRI230" s="75"/>
      <c r="CRJ230" s="75"/>
      <c r="CRK230" s="75"/>
      <c r="CRL230" s="75"/>
      <c r="CRM230" s="75"/>
      <c r="CRN230" s="75"/>
      <c r="CRO230" s="75"/>
      <c r="CRP230" s="75"/>
      <c r="CRQ230" s="75"/>
      <c r="CRR230" s="75"/>
      <c r="CRS230" s="75"/>
      <c r="CRT230" s="75"/>
      <c r="CRU230" s="75"/>
      <c r="CRV230" s="75"/>
      <c r="CRW230" s="75"/>
      <c r="CRX230" s="75"/>
      <c r="CRY230" s="75"/>
      <c r="CRZ230" s="75"/>
      <c r="CSA230" s="75"/>
      <c r="CSB230" s="75"/>
      <c r="CSC230" s="75"/>
      <c r="CSD230" s="75"/>
      <c r="CSE230" s="75"/>
      <c r="CSF230" s="75"/>
      <c r="CSG230" s="75"/>
      <c r="CSH230" s="75"/>
      <c r="CSI230" s="75"/>
      <c r="CSJ230" s="75"/>
      <c r="CSK230" s="75"/>
      <c r="CSL230" s="75"/>
      <c r="CSM230" s="75"/>
      <c r="CSN230" s="75"/>
      <c r="CSO230" s="75"/>
      <c r="CSP230" s="75"/>
      <c r="CSQ230" s="75"/>
      <c r="CSR230" s="75"/>
      <c r="CSS230" s="75"/>
      <c r="CST230" s="75"/>
      <c r="CSU230" s="75"/>
      <c r="CSV230" s="75"/>
      <c r="CSW230" s="75"/>
      <c r="CSX230" s="75"/>
      <c r="CSY230" s="75"/>
      <c r="CSZ230" s="75"/>
      <c r="CTA230" s="75"/>
      <c r="CTB230" s="75"/>
      <c r="CTC230" s="75"/>
      <c r="CTD230" s="75"/>
      <c r="CTE230" s="75"/>
      <c r="CTF230" s="75"/>
      <c r="CTG230" s="75"/>
      <c r="CTH230" s="75"/>
      <c r="CTI230" s="75"/>
      <c r="CTJ230" s="75"/>
      <c r="CTK230" s="75"/>
      <c r="CTL230" s="75"/>
      <c r="CTM230" s="75"/>
      <c r="CTN230" s="75"/>
      <c r="CTO230" s="75"/>
      <c r="CTP230" s="75"/>
      <c r="CTQ230" s="75"/>
      <c r="CTR230" s="75"/>
      <c r="CTS230" s="75"/>
      <c r="CTT230" s="75"/>
      <c r="CTU230" s="75"/>
      <c r="CTV230" s="75"/>
      <c r="CTW230" s="75"/>
      <c r="CTX230" s="75"/>
      <c r="CTY230" s="75"/>
      <c r="CTZ230" s="75"/>
      <c r="CUA230" s="75"/>
      <c r="CUB230" s="75"/>
      <c r="CUC230" s="75"/>
      <c r="CUD230" s="75"/>
      <c r="CUE230" s="75"/>
      <c r="CUF230" s="75"/>
      <c r="CUG230" s="75"/>
      <c r="CUH230" s="75"/>
      <c r="CUI230" s="75"/>
      <c r="CUJ230" s="75"/>
      <c r="CUK230" s="75"/>
      <c r="CUL230" s="75"/>
      <c r="CUM230" s="75"/>
      <c r="CUN230" s="75"/>
      <c r="CUO230" s="75"/>
      <c r="CUP230" s="75"/>
      <c r="CUQ230" s="75"/>
      <c r="CUR230" s="75"/>
      <c r="CUS230" s="75"/>
      <c r="CUT230" s="75"/>
      <c r="CUU230" s="75"/>
      <c r="CUV230" s="75"/>
      <c r="CUW230" s="75"/>
      <c r="CUX230" s="75"/>
      <c r="CUY230" s="75"/>
      <c r="CUZ230" s="75"/>
      <c r="CVA230" s="75"/>
      <c r="CVB230" s="75"/>
      <c r="CVC230" s="75"/>
      <c r="CVD230" s="75"/>
      <c r="CVE230" s="75"/>
      <c r="CVF230" s="75"/>
      <c r="CVG230" s="75"/>
      <c r="CVH230" s="75"/>
      <c r="CVI230" s="75"/>
      <c r="CVJ230" s="75"/>
      <c r="CVK230" s="75"/>
      <c r="CVL230" s="75"/>
      <c r="CVM230" s="75"/>
      <c r="CVN230" s="75"/>
      <c r="CVO230" s="75"/>
      <c r="CVP230" s="75"/>
      <c r="CVQ230" s="75"/>
      <c r="CVR230" s="75"/>
      <c r="CVS230" s="75"/>
      <c r="CVT230" s="75"/>
      <c r="CVU230" s="75"/>
      <c r="CVV230" s="75"/>
      <c r="CVW230" s="75"/>
      <c r="CVX230" s="75"/>
      <c r="CVY230" s="75"/>
      <c r="CVZ230" s="75"/>
      <c r="CWA230" s="75"/>
      <c r="CWB230" s="75"/>
      <c r="CWC230" s="75"/>
      <c r="CWD230" s="75"/>
      <c r="CWE230" s="75"/>
      <c r="CWF230" s="75"/>
      <c r="CWG230" s="75"/>
      <c r="CWH230" s="75"/>
      <c r="CWI230" s="75"/>
      <c r="CWJ230" s="75"/>
      <c r="CWK230" s="75"/>
      <c r="CWL230" s="75"/>
      <c r="CWM230" s="75"/>
      <c r="CWN230" s="75"/>
      <c r="CWO230" s="75"/>
      <c r="CWP230" s="75"/>
      <c r="CWQ230" s="75"/>
      <c r="CWR230" s="75"/>
      <c r="CWS230" s="75"/>
      <c r="CWT230" s="75"/>
      <c r="CWU230" s="75"/>
      <c r="CWV230" s="75"/>
      <c r="CWW230" s="75"/>
      <c r="CWX230" s="75"/>
      <c r="CWY230" s="75"/>
      <c r="CWZ230" s="75"/>
      <c r="CXA230" s="75"/>
      <c r="CXB230" s="75"/>
      <c r="CXC230" s="75"/>
      <c r="CXD230" s="75"/>
      <c r="CXE230" s="75"/>
      <c r="CXF230" s="75"/>
      <c r="CXG230" s="75"/>
      <c r="CXH230" s="75"/>
      <c r="CXI230" s="75"/>
      <c r="CXJ230" s="75"/>
      <c r="CXK230" s="75"/>
      <c r="CXL230" s="75"/>
      <c r="CXM230" s="75"/>
      <c r="CXN230" s="75"/>
      <c r="CXO230" s="75"/>
      <c r="CXP230" s="75"/>
      <c r="CXQ230" s="75"/>
      <c r="CXR230" s="75"/>
      <c r="CXS230" s="75"/>
      <c r="CXT230" s="75"/>
      <c r="CXU230" s="75"/>
      <c r="CXV230" s="75"/>
      <c r="CXW230" s="75"/>
      <c r="CXX230" s="75"/>
      <c r="CXY230" s="75"/>
      <c r="CXZ230" s="75"/>
      <c r="CYA230" s="75"/>
      <c r="CYB230" s="75"/>
      <c r="CYC230" s="75"/>
      <c r="CYD230" s="75"/>
      <c r="CYE230" s="75"/>
      <c r="CYF230" s="75"/>
      <c r="CYG230" s="75"/>
      <c r="CYH230" s="75"/>
      <c r="CYI230" s="75"/>
      <c r="CYJ230" s="75"/>
      <c r="CYK230" s="75"/>
      <c r="CYL230" s="75"/>
      <c r="CYM230" s="75"/>
      <c r="CYN230" s="75"/>
      <c r="CYO230" s="75"/>
      <c r="CYP230" s="75"/>
      <c r="CYQ230" s="75"/>
      <c r="CYR230" s="75"/>
      <c r="CYS230" s="75"/>
      <c r="CYT230" s="75"/>
      <c r="CYU230" s="75"/>
      <c r="CYV230" s="75"/>
      <c r="CYW230" s="75"/>
      <c r="CYX230" s="75"/>
      <c r="CYY230" s="75"/>
      <c r="CYZ230" s="75"/>
      <c r="CZA230" s="75"/>
      <c r="CZB230" s="75"/>
      <c r="CZC230" s="75"/>
      <c r="CZD230" s="75"/>
      <c r="CZE230" s="75"/>
      <c r="CZF230" s="75"/>
      <c r="CZG230" s="75"/>
      <c r="CZH230" s="75"/>
      <c r="CZI230" s="75"/>
      <c r="CZJ230" s="75"/>
      <c r="CZK230" s="75"/>
      <c r="CZL230" s="75"/>
      <c r="CZM230" s="75"/>
      <c r="CZN230" s="75"/>
      <c r="CZO230" s="75"/>
      <c r="CZP230" s="75"/>
      <c r="CZQ230" s="75"/>
      <c r="CZR230" s="75"/>
      <c r="CZS230" s="75"/>
      <c r="CZT230" s="75"/>
      <c r="CZU230" s="75"/>
      <c r="CZV230" s="75"/>
      <c r="CZW230" s="75"/>
      <c r="CZX230" s="75"/>
      <c r="CZY230" s="75"/>
      <c r="CZZ230" s="75"/>
      <c r="DAA230" s="75"/>
      <c r="DAB230" s="75"/>
      <c r="DAC230" s="75"/>
      <c r="DAD230" s="75"/>
      <c r="DAE230" s="75"/>
      <c r="DAF230" s="75"/>
      <c r="DAG230" s="75"/>
      <c r="DAH230" s="75"/>
      <c r="DAI230" s="75"/>
      <c r="DAJ230" s="75"/>
      <c r="DAK230" s="75"/>
      <c r="DAL230" s="75"/>
      <c r="DAM230" s="75"/>
      <c r="DAN230" s="75"/>
      <c r="DAO230" s="75"/>
      <c r="DAP230" s="75"/>
      <c r="DAQ230" s="75"/>
      <c r="DAR230" s="75"/>
      <c r="DAS230" s="75"/>
      <c r="DAT230" s="75"/>
      <c r="DAU230" s="75"/>
      <c r="DAV230" s="75"/>
      <c r="DAW230" s="75"/>
      <c r="DAX230" s="75"/>
      <c r="DAY230" s="75"/>
      <c r="DAZ230" s="75"/>
      <c r="DBA230" s="75"/>
      <c r="DBB230" s="75"/>
      <c r="DBC230" s="75"/>
      <c r="DBD230" s="75"/>
      <c r="DBE230" s="75"/>
      <c r="DBF230" s="75"/>
      <c r="DBG230" s="75"/>
      <c r="DBH230" s="75"/>
      <c r="DBI230" s="75"/>
      <c r="DBJ230" s="75"/>
      <c r="DBK230" s="75"/>
      <c r="DBL230" s="75"/>
      <c r="DBM230" s="75"/>
      <c r="DBN230" s="75"/>
      <c r="DBO230" s="75"/>
      <c r="DBP230" s="75"/>
      <c r="DBQ230" s="75"/>
      <c r="DBR230" s="75"/>
      <c r="DBS230" s="75"/>
      <c r="DBT230" s="75"/>
      <c r="DBU230" s="75"/>
      <c r="DBV230" s="75"/>
      <c r="DBW230" s="75"/>
      <c r="DBX230" s="75"/>
      <c r="DBY230" s="75"/>
      <c r="DBZ230" s="75"/>
      <c r="DCA230" s="75"/>
      <c r="DCB230" s="75"/>
      <c r="DCC230" s="75"/>
      <c r="DCD230" s="75"/>
      <c r="DCE230" s="75"/>
      <c r="DCF230" s="75"/>
      <c r="DCG230" s="75"/>
      <c r="DCH230" s="75"/>
      <c r="DCI230" s="75"/>
      <c r="DCJ230" s="75"/>
      <c r="DCK230" s="75"/>
      <c r="DCL230" s="75"/>
      <c r="DCM230" s="75"/>
      <c r="DCN230" s="75"/>
      <c r="DCO230" s="75"/>
      <c r="DCP230" s="75"/>
      <c r="DCQ230" s="75"/>
      <c r="DCR230" s="75"/>
      <c r="DCS230" s="75"/>
      <c r="DCT230" s="75"/>
      <c r="DCU230" s="75"/>
      <c r="DCV230" s="75"/>
      <c r="DCW230" s="75"/>
      <c r="DCX230" s="75"/>
      <c r="DCY230" s="75"/>
      <c r="DCZ230" s="75"/>
      <c r="DDA230" s="75"/>
      <c r="DDB230" s="75"/>
      <c r="DDC230" s="75"/>
      <c r="DDD230" s="75"/>
      <c r="DDE230" s="75"/>
      <c r="DDF230" s="75"/>
      <c r="DDG230" s="75"/>
      <c r="DDH230" s="75"/>
      <c r="DDI230" s="75"/>
      <c r="DDJ230" s="75"/>
      <c r="DDK230" s="75"/>
      <c r="DDL230" s="75"/>
      <c r="DDM230" s="75"/>
      <c r="DDN230" s="75"/>
      <c r="DDO230" s="75"/>
      <c r="DDP230" s="75"/>
      <c r="DDQ230" s="75"/>
      <c r="DDR230" s="75"/>
      <c r="DDS230" s="75"/>
      <c r="DDT230" s="75"/>
      <c r="DDU230" s="75"/>
      <c r="DDV230" s="75"/>
      <c r="DDW230" s="75"/>
      <c r="DDX230" s="75"/>
      <c r="DDY230" s="75"/>
      <c r="DDZ230" s="75"/>
      <c r="DEA230" s="75"/>
      <c r="DEB230" s="75"/>
      <c r="DEC230" s="75"/>
      <c r="DED230" s="75"/>
      <c r="DEE230" s="75"/>
      <c r="DEF230" s="75"/>
      <c r="DEG230" s="75"/>
      <c r="DEH230" s="75"/>
      <c r="DEI230" s="75"/>
      <c r="DEJ230" s="75"/>
      <c r="DEK230" s="75"/>
      <c r="DEL230" s="75"/>
      <c r="DEM230" s="75"/>
      <c r="DEN230" s="75"/>
      <c r="DEO230" s="75"/>
      <c r="DEP230" s="75"/>
      <c r="DEQ230" s="75"/>
      <c r="DER230" s="75"/>
      <c r="DES230" s="75"/>
      <c r="DET230" s="75"/>
      <c r="DEU230" s="75"/>
      <c r="DEV230" s="75"/>
      <c r="DEW230" s="75"/>
      <c r="DEX230" s="75"/>
      <c r="DEY230" s="75"/>
      <c r="DEZ230" s="75"/>
      <c r="DFA230" s="75"/>
      <c r="DFB230" s="75"/>
      <c r="DFC230" s="75"/>
      <c r="DFD230" s="75"/>
      <c r="DFE230" s="75"/>
      <c r="DFF230" s="75"/>
      <c r="DFG230" s="75"/>
      <c r="DFH230" s="75"/>
      <c r="DFI230" s="75"/>
      <c r="DFJ230" s="75"/>
      <c r="DFK230" s="75"/>
      <c r="DFL230" s="75"/>
      <c r="DFM230" s="75"/>
      <c r="DFN230" s="75"/>
      <c r="DFO230" s="75"/>
      <c r="DFP230" s="75"/>
      <c r="DFQ230" s="75"/>
      <c r="DFR230" s="75"/>
      <c r="DFS230" s="75"/>
      <c r="DFT230" s="75"/>
      <c r="DFU230" s="75"/>
      <c r="DFV230" s="75"/>
      <c r="DFW230" s="75"/>
      <c r="DFX230" s="75"/>
      <c r="DFY230" s="75"/>
      <c r="DFZ230" s="75"/>
      <c r="DGA230" s="75"/>
      <c r="DGB230" s="75"/>
      <c r="DGC230" s="75"/>
      <c r="DGD230" s="75"/>
      <c r="DGE230" s="75"/>
      <c r="DGF230" s="75"/>
      <c r="DGG230" s="75"/>
      <c r="DGH230" s="75"/>
      <c r="DGI230" s="75"/>
      <c r="DGJ230" s="75"/>
      <c r="DGK230" s="75"/>
      <c r="DGL230" s="75"/>
      <c r="DGM230" s="75"/>
      <c r="DGN230" s="75"/>
      <c r="DGO230" s="75"/>
      <c r="DGP230" s="75"/>
      <c r="DGQ230" s="75"/>
      <c r="DGR230" s="75"/>
      <c r="DGS230" s="75"/>
      <c r="DGT230" s="75"/>
      <c r="DGU230" s="75"/>
      <c r="DGV230" s="75"/>
      <c r="DGW230" s="75"/>
      <c r="DGX230" s="75"/>
      <c r="DGY230" s="75"/>
      <c r="DGZ230" s="75"/>
      <c r="DHA230" s="75"/>
      <c r="DHB230" s="75"/>
      <c r="DHC230" s="75"/>
      <c r="DHD230" s="75"/>
      <c r="DHE230" s="75"/>
      <c r="DHF230" s="75"/>
      <c r="DHG230" s="75"/>
      <c r="DHH230" s="75"/>
      <c r="DHI230" s="75"/>
      <c r="DHJ230" s="75"/>
      <c r="DHK230" s="75"/>
      <c r="DHL230" s="75"/>
      <c r="DHM230" s="75"/>
      <c r="DHN230" s="75"/>
      <c r="DHO230" s="75"/>
      <c r="DHP230" s="75"/>
      <c r="DHQ230" s="75"/>
      <c r="DHR230" s="75"/>
      <c r="DHS230" s="75"/>
      <c r="DHT230" s="75"/>
      <c r="DHU230" s="75"/>
      <c r="DHV230" s="75"/>
      <c r="DHW230" s="75"/>
      <c r="DHX230" s="75"/>
      <c r="DHY230" s="75"/>
      <c r="DHZ230" s="75"/>
      <c r="DIA230" s="75"/>
      <c r="DIB230" s="75"/>
      <c r="DIC230" s="75"/>
      <c r="DID230" s="75"/>
      <c r="DIE230" s="75"/>
      <c r="DIF230" s="75"/>
      <c r="DIG230" s="75"/>
      <c r="DIH230" s="75"/>
      <c r="DII230" s="75"/>
      <c r="DIJ230" s="75"/>
      <c r="DIK230" s="75"/>
      <c r="DIL230" s="75"/>
      <c r="DIM230" s="75"/>
      <c r="DIN230" s="75"/>
      <c r="DIO230" s="75"/>
      <c r="DIP230" s="75"/>
      <c r="DIQ230" s="75"/>
      <c r="DIR230" s="75"/>
      <c r="DIS230" s="75"/>
      <c r="DIT230" s="75"/>
      <c r="DIU230" s="75"/>
      <c r="DIV230" s="75"/>
      <c r="DIW230" s="75"/>
      <c r="DIX230" s="75"/>
      <c r="DIY230" s="75"/>
      <c r="DIZ230" s="75"/>
      <c r="DJA230" s="75"/>
      <c r="DJB230" s="75"/>
      <c r="DJC230" s="75"/>
      <c r="DJD230" s="75"/>
      <c r="DJE230" s="75"/>
      <c r="DJF230" s="75"/>
      <c r="DJG230" s="75"/>
      <c r="DJH230" s="75"/>
      <c r="DJI230" s="75"/>
      <c r="DJJ230" s="75"/>
      <c r="DJK230" s="75"/>
      <c r="DJL230" s="75"/>
      <c r="DJM230" s="75"/>
      <c r="DJN230" s="75"/>
      <c r="DJO230" s="75"/>
      <c r="DJP230" s="75"/>
      <c r="DJQ230" s="75"/>
      <c r="DJR230" s="75"/>
      <c r="DJS230" s="75"/>
      <c r="DJT230" s="75"/>
      <c r="DJU230" s="75"/>
      <c r="DJV230" s="75"/>
      <c r="DJW230" s="75"/>
      <c r="DJX230" s="75"/>
      <c r="DJY230" s="75"/>
      <c r="DJZ230" s="75"/>
      <c r="DKA230" s="75"/>
      <c r="DKB230" s="75"/>
      <c r="DKC230" s="75"/>
      <c r="DKD230" s="75"/>
      <c r="DKE230" s="75"/>
      <c r="DKF230" s="75"/>
      <c r="DKG230" s="75"/>
      <c r="DKH230" s="75"/>
      <c r="DKI230" s="75"/>
      <c r="DKJ230" s="75"/>
      <c r="DKK230" s="75"/>
      <c r="DKL230" s="75"/>
      <c r="DKM230" s="75"/>
      <c r="DKN230" s="75"/>
      <c r="DKO230" s="75"/>
      <c r="DKP230" s="75"/>
      <c r="DKQ230" s="75"/>
      <c r="DKR230" s="75"/>
      <c r="DKS230" s="75"/>
      <c r="DKT230" s="75"/>
      <c r="DKU230" s="75"/>
      <c r="DKV230" s="75"/>
      <c r="DKW230" s="75"/>
      <c r="DKX230" s="75"/>
      <c r="DKY230" s="75"/>
      <c r="DKZ230" s="75"/>
      <c r="DLA230" s="75"/>
      <c r="DLB230" s="75"/>
      <c r="DLC230" s="75"/>
      <c r="DLD230" s="75"/>
      <c r="DLE230" s="75"/>
      <c r="DLF230" s="75"/>
      <c r="DLG230" s="75"/>
      <c r="DLH230" s="75"/>
      <c r="DLI230" s="75"/>
      <c r="DLJ230" s="75"/>
      <c r="DLK230" s="75"/>
      <c r="DLL230" s="75"/>
      <c r="DLM230" s="75"/>
      <c r="DLN230" s="75"/>
      <c r="DLO230" s="75"/>
      <c r="DLP230" s="75"/>
      <c r="DLQ230" s="75"/>
      <c r="DLR230" s="75"/>
      <c r="DLS230" s="75"/>
      <c r="DLT230" s="75"/>
      <c r="DLU230" s="75"/>
      <c r="DLV230" s="75"/>
      <c r="DLW230" s="75"/>
      <c r="DLX230" s="75"/>
      <c r="DLY230" s="75"/>
      <c r="DLZ230" s="75"/>
      <c r="DMA230" s="75"/>
      <c r="DMB230" s="75"/>
      <c r="DMC230" s="75"/>
      <c r="DMD230" s="75"/>
      <c r="DME230" s="75"/>
      <c r="DMF230" s="75"/>
      <c r="DMG230" s="75"/>
      <c r="DMH230" s="75"/>
      <c r="DMI230" s="75"/>
      <c r="DMJ230" s="75"/>
      <c r="DMK230" s="75"/>
      <c r="DML230" s="75"/>
      <c r="DMM230" s="75"/>
      <c r="DMN230" s="75"/>
      <c r="DMO230" s="75"/>
      <c r="DMP230" s="75"/>
      <c r="DMQ230" s="75"/>
      <c r="DMR230" s="75"/>
      <c r="DMS230" s="75"/>
      <c r="DMT230" s="75"/>
      <c r="DMU230" s="75"/>
      <c r="DMV230" s="75"/>
      <c r="DMW230" s="75"/>
      <c r="DMX230" s="75"/>
      <c r="DMY230" s="75"/>
      <c r="DMZ230" s="75"/>
      <c r="DNA230" s="75"/>
      <c r="DNB230" s="75"/>
      <c r="DNC230" s="75"/>
      <c r="DND230" s="75"/>
      <c r="DNE230" s="75"/>
      <c r="DNF230" s="75"/>
      <c r="DNG230" s="75"/>
      <c r="DNH230" s="75"/>
      <c r="DNI230" s="75"/>
      <c r="DNJ230" s="75"/>
      <c r="DNK230" s="75"/>
      <c r="DNL230" s="75"/>
      <c r="DNM230" s="75"/>
      <c r="DNN230" s="75"/>
      <c r="DNO230" s="75"/>
      <c r="DNP230" s="75"/>
      <c r="DNQ230" s="75"/>
      <c r="DNR230" s="75"/>
      <c r="DNS230" s="75"/>
      <c r="DNT230" s="75"/>
      <c r="DNU230" s="75"/>
      <c r="DNV230" s="75"/>
      <c r="DNW230" s="75"/>
      <c r="DNX230" s="75"/>
      <c r="DNY230" s="75"/>
      <c r="DNZ230" s="75"/>
      <c r="DOA230" s="75"/>
      <c r="DOB230" s="75"/>
      <c r="DOC230" s="75"/>
      <c r="DOD230" s="75"/>
      <c r="DOE230" s="75"/>
      <c r="DOF230" s="75"/>
      <c r="DOG230" s="75"/>
      <c r="DOH230" s="75"/>
      <c r="DOI230" s="75"/>
      <c r="DOJ230" s="75"/>
      <c r="DOK230" s="75"/>
      <c r="DOL230" s="75"/>
      <c r="DOM230" s="75"/>
      <c r="DON230" s="75"/>
      <c r="DOO230" s="75"/>
      <c r="DOP230" s="75"/>
      <c r="DOQ230" s="75"/>
      <c r="DOR230" s="75"/>
      <c r="DOS230" s="75"/>
      <c r="DOT230" s="75"/>
      <c r="DOU230" s="75"/>
      <c r="DOV230" s="75"/>
      <c r="DOW230" s="75"/>
      <c r="DOX230" s="75"/>
      <c r="DOY230" s="75"/>
      <c r="DOZ230" s="75"/>
      <c r="DPA230" s="75"/>
      <c r="DPB230" s="75"/>
      <c r="DPC230" s="75"/>
      <c r="DPD230" s="75"/>
      <c r="DPE230" s="75"/>
      <c r="DPF230" s="75"/>
      <c r="DPG230" s="75"/>
      <c r="DPH230" s="75"/>
      <c r="DPI230" s="75"/>
      <c r="DPJ230" s="75"/>
      <c r="DPK230" s="75"/>
      <c r="DPL230" s="75"/>
      <c r="DPM230" s="75"/>
      <c r="DPN230" s="75"/>
      <c r="DPO230" s="75"/>
      <c r="DPP230" s="75"/>
      <c r="DPQ230" s="75"/>
      <c r="DPR230" s="75"/>
      <c r="DPS230" s="75"/>
      <c r="DPT230" s="75"/>
      <c r="DPU230" s="75"/>
      <c r="DPV230" s="75"/>
      <c r="DPW230" s="75"/>
      <c r="DPX230" s="75"/>
      <c r="DPY230" s="75"/>
      <c r="DPZ230" s="75"/>
      <c r="DQA230" s="75"/>
      <c r="DQB230" s="75"/>
      <c r="DQC230" s="75"/>
      <c r="DQD230" s="75"/>
      <c r="DQE230" s="75"/>
      <c r="DQF230" s="75"/>
      <c r="DQG230" s="75"/>
      <c r="DQH230" s="75"/>
      <c r="DQI230" s="75"/>
      <c r="DQJ230" s="75"/>
      <c r="DQK230" s="75"/>
      <c r="DQL230" s="75"/>
      <c r="DQM230" s="75"/>
      <c r="DQN230" s="75"/>
      <c r="DQO230" s="75"/>
      <c r="DQP230" s="75"/>
      <c r="DQQ230" s="75"/>
      <c r="DQR230" s="75"/>
      <c r="DQS230" s="75"/>
      <c r="DQT230" s="75"/>
      <c r="DQU230" s="75"/>
      <c r="DQV230" s="75"/>
      <c r="DQW230" s="75"/>
      <c r="DQX230" s="75"/>
      <c r="DQY230" s="75"/>
      <c r="DQZ230" s="75"/>
      <c r="DRA230" s="75"/>
      <c r="DRB230" s="75"/>
      <c r="DRC230" s="75"/>
      <c r="DRD230" s="75"/>
      <c r="DRE230" s="75"/>
      <c r="DRF230" s="75"/>
      <c r="DRG230" s="75"/>
      <c r="DRH230" s="75"/>
      <c r="DRI230" s="75"/>
      <c r="DRJ230" s="75"/>
      <c r="DRK230" s="75"/>
      <c r="DRL230" s="75"/>
      <c r="DRM230" s="75"/>
      <c r="DRN230" s="75"/>
      <c r="DRO230" s="75"/>
      <c r="DRP230" s="75"/>
      <c r="DRQ230" s="75"/>
      <c r="DRR230" s="75"/>
      <c r="DRS230" s="75"/>
      <c r="DRT230" s="75"/>
      <c r="DRU230" s="75"/>
      <c r="DRV230" s="75"/>
      <c r="DRW230" s="75"/>
      <c r="DRX230" s="75"/>
      <c r="DRY230" s="75"/>
      <c r="DRZ230" s="75"/>
      <c r="DSA230" s="75"/>
      <c r="DSB230" s="75"/>
      <c r="DSC230" s="75"/>
      <c r="DSD230" s="75"/>
      <c r="DSE230" s="75"/>
      <c r="DSF230" s="75"/>
      <c r="DSG230" s="75"/>
      <c r="DSH230" s="75"/>
      <c r="DSI230" s="75"/>
      <c r="DSJ230" s="75"/>
      <c r="DSK230" s="75"/>
      <c r="DSL230" s="75"/>
      <c r="DSM230" s="75"/>
      <c r="DSN230" s="75"/>
      <c r="DSO230" s="75"/>
      <c r="DSP230" s="75"/>
      <c r="DSQ230" s="75"/>
      <c r="DSR230" s="75"/>
      <c r="DSS230" s="75"/>
      <c r="DST230" s="75"/>
      <c r="DSU230" s="75"/>
      <c r="DSV230" s="75"/>
      <c r="DSW230" s="75"/>
      <c r="DSX230" s="75"/>
      <c r="DSY230" s="75"/>
      <c r="DSZ230" s="75"/>
      <c r="DTA230" s="75"/>
      <c r="DTB230" s="75"/>
      <c r="DTC230" s="75"/>
      <c r="DTD230" s="75"/>
      <c r="DTE230" s="75"/>
      <c r="DTF230" s="75"/>
      <c r="DTG230" s="75"/>
      <c r="DTH230" s="75"/>
      <c r="DTI230" s="75"/>
      <c r="DTJ230" s="75"/>
      <c r="DTK230" s="75"/>
      <c r="DTL230" s="75"/>
      <c r="DTM230" s="75"/>
      <c r="DTN230" s="75"/>
      <c r="DTO230" s="75"/>
      <c r="DTP230" s="75"/>
      <c r="DTQ230" s="75"/>
      <c r="DTR230" s="75"/>
      <c r="DTS230" s="75"/>
      <c r="DTT230" s="75"/>
      <c r="DTU230" s="75"/>
      <c r="DTV230" s="75"/>
      <c r="DTW230" s="75"/>
      <c r="DTX230" s="75"/>
      <c r="DTY230" s="75"/>
      <c r="DTZ230" s="75"/>
      <c r="DUA230" s="75"/>
      <c r="DUB230" s="75"/>
      <c r="DUC230" s="75"/>
      <c r="DUD230" s="75"/>
      <c r="DUE230" s="75"/>
      <c r="DUF230" s="75"/>
      <c r="DUG230" s="75"/>
      <c r="DUH230" s="75"/>
      <c r="DUI230" s="75"/>
      <c r="DUJ230" s="75"/>
      <c r="DUK230" s="75"/>
      <c r="DUL230" s="75"/>
      <c r="DUM230" s="75"/>
      <c r="DUN230" s="75"/>
      <c r="DUO230" s="75"/>
      <c r="DUP230" s="75"/>
      <c r="DUQ230" s="75"/>
      <c r="DUR230" s="75"/>
      <c r="DUS230" s="75"/>
      <c r="DUT230" s="75"/>
      <c r="DUU230" s="75"/>
      <c r="DUV230" s="75"/>
      <c r="DUW230" s="75"/>
      <c r="DUX230" s="75"/>
      <c r="DUY230" s="75"/>
      <c r="DUZ230" s="75"/>
      <c r="DVA230" s="75"/>
      <c r="DVB230" s="75"/>
      <c r="DVC230" s="75"/>
      <c r="DVD230" s="75"/>
      <c r="DVE230" s="75"/>
      <c r="DVF230" s="75"/>
      <c r="DVG230" s="75"/>
      <c r="DVH230" s="75"/>
      <c r="DVI230" s="75"/>
      <c r="DVJ230" s="75"/>
      <c r="DVK230" s="75"/>
      <c r="DVL230" s="75"/>
      <c r="DVM230" s="75"/>
      <c r="DVN230" s="75"/>
      <c r="DVO230" s="75"/>
      <c r="DVP230" s="75"/>
      <c r="DVQ230" s="75"/>
      <c r="DVR230" s="75"/>
      <c r="DVS230" s="75"/>
      <c r="DVT230" s="75"/>
      <c r="DVU230" s="75"/>
      <c r="DVV230" s="75"/>
      <c r="DVW230" s="75"/>
      <c r="DVX230" s="75"/>
      <c r="DVY230" s="75"/>
      <c r="DVZ230" s="75"/>
      <c r="DWA230" s="75"/>
      <c r="DWB230" s="75"/>
      <c r="DWC230" s="75"/>
      <c r="DWD230" s="75"/>
      <c r="DWE230" s="75"/>
      <c r="DWF230" s="75"/>
      <c r="DWG230" s="75"/>
      <c r="DWH230" s="75"/>
      <c r="DWI230" s="75"/>
      <c r="DWJ230" s="75"/>
      <c r="DWK230" s="75"/>
      <c r="DWL230" s="75"/>
      <c r="DWM230" s="75"/>
      <c r="DWN230" s="75"/>
      <c r="DWO230" s="75"/>
      <c r="DWP230" s="75"/>
      <c r="DWQ230" s="75"/>
      <c r="DWR230" s="75"/>
      <c r="DWS230" s="75"/>
      <c r="DWT230" s="75"/>
      <c r="DWU230" s="75"/>
      <c r="DWV230" s="75"/>
      <c r="DWW230" s="75"/>
      <c r="DWX230" s="75"/>
      <c r="DWY230" s="75"/>
      <c r="DWZ230" s="75"/>
      <c r="DXA230" s="75"/>
      <c r="DXB230" s="75"/>
      <c r="DXC230" s="75"/>
      <c r="DXD230" s="75"/>
      <c r="DXE230" s="75"/>
      <c r="DXF230" s="75"/>
      <c r="DXG230" s="75"/>
      <c r="DXH230" s="75"/>
      <c r="DXI230" s="75"/>
      <c r="DXJ230" s="75"/>
      <c r="DXK230" s="75"/>
      <c r="DXL230" s="75"/>
      <c r="DXM230" s="75"/>
      <c r="DXN230" s="75"/>
      <c r="DXO230" s="75"/>
      <c r="DXP230" s="75"/>
      <c r="DXQ230" s="75"/>
      <c r="DXR230" s="75"/>
      <c r="DXS230" s="75"/>
      <c r="DXT230" s="75"/>
      <c r="DXU230" s="75"/>
      <c r="DXV230" s="75"/>
      <c r="DXW230" s="75"/>
      <c r="DXX230" s="75"/>
      <c r="DXY230" s="75"/>
      <c r="DXZ230" s="75"/>
      <c r="DYA230" s="75"/>
      <c r="DYB230" s="75"/>
      <c r="DYC230" s="75"/>
      <c r="DYD230" s="75"/>
      <c r="DYE230" s="75"/>
      <c r="DYF230" s="75"/>
      <c r="DYG230" s="75"/>
      <c r="DYH230" s="75"/>
      <c r="DYI230" s="75"/>
      <c r="DYJ230" s="75"/>
      <c r="DYK230" s="75"/>
      <c r="DYL230" s="75"/>
      <c r="DYM230" s="75"/>
      <c r="DYN230" s="75"/>
      <c r="DYO230" s="75"/>
      <c r="DYP230" s="75"/>
      <c r="DYQ230" s="75"/>
      <c r="DYR230" s="75"/>
      <c r="DYS230" s="75"/>
      <c r="DYT230" s="75"/>
      <c r="DYU230" s="75"/>
      <c r="DYV230" s="75"/>
      <c r="DYW230" s="75"/>
      <c r="DYX230" s="75"/>
      <c r="DYY230" s="75"/>
      <c r="DYZ230" s="75"/>
      <c r="DZA230" s="75"/>
      <c r="DZB230" s="75"/>
      <c r="DZC230" s="75"/>
      <c r="DZD230" s="75"/>
      <c r="DZE230" s="75"/>
      <c r="DZF230" s="75"/>
      <c r="DZG230" s="75"/>
      <c r="DZH230" s="75"/>
      <c r="DZI230" s="75"/>
      <c r="DZJ230" s="75"/>
      <c r="DZK230" s="75"/>
      <c r="DZL230" s="75"/>
      <c r="DZM230" s="75"/>
      <c r="DZN230" s="75"/>
      <c r="DZO230" s="75"/>
      <c r="DZP230" s="75"/>
      <c r="DZQ230" s="75"/>
      <c r="DZR230" s="75"/>
      <c r="DZS230" s="75"/>
      <c r="DZT230" s="75"/>
      <c r="DZU230" s="75"/>
      <c r="DZV230" s="75"/>
      <c r="DZW230" s="75"/>
      <c r="DZX230" s="75"/>
      <c r="DZY230" s="75"/>
      <c r="DZZ230" s="75"/>
      <c r="EAA230" s="75"/>
      <c r="EAB230" s="75"/>
      <c r="EAC230" s="75"/>
      <c r="EAD230" s="75"/>
      <c r="EAE230" s="75"/>
      <c r="EAF230" s="75"/>
      <c r="EAG230" s="75"/>
      <c r="EAH230" s="75"/>
      <c r="EAI230" s="75"/>
      <c r="EAJ230" s="75"/>
      <c r="EAK230" s="75"/>
      <c r="EAL230" s="75"/>
      <c r="EAM230" s="75"/>
      <c r="EAN230" s="75"/>
      <c r="EAO230" s="75"/>
      <c r="EAP230" s="75"/>
      <c r="EAQ230" s="75"/>
      <c r="EAR230" s="75"/>
      <c r="EAS230" s="75"/>
      <c r="EAT230" s="75"/>
      <c r="EAU230" s="75"/>
      <c r="EAV230" s="75"/>
      <c r="EAW230" s="75"/>
      <c r="EAX230" s="75"/>
      <c r="EAY230" s="75"/>
      <c r="EAZ230" s="75"/>
      <c r="EBA230" s="75"/>
      <c r="EBB230" s="75"/>
      <c r="EBC230" s="75"/>
      <c r="EBD230" s="75"/>
      <c r="EBE230" s="75"/>
      <c r="EBF230" s="75"/>
      <c r="EBG230" s="75"/>
      <c r="EBH230" s="75"/>
      <c r="EBI230" s="75"/>
      <c r="EBJ230" s="75"/>
      <c r="EBK230" s="75"/>
      <c r="EBL230" s="75"/>
      <c r="EBM230" s="75"/>
      <c r="EBN230" s="75"/>
      <c r="EBO230" s="75"/>
      <c r="EBP230" s="75"/>
      <c r="EBQ230" s="75"/>
      <c r="EBR230" s="75"/>
      <c r="EBS230" s="75"/>
      <c r="EBT230" s="75"/>
      <c r="EBU230" s="75"/>
      <c r="EBV230" s="75"/>
      <c r="EBW230" s="75"/>
      <c r="EBX230" s="75"/>
      <c r="EBY230" s="75"/>
      <c r="EBZ230" s="75"/>
      <c r="ECA230" s="75"/>
      <c r="ECB230" s="75"/>
      <c r="ECC230" s="75"/>
      <c r="ECD230" s="75"/>
      <c r="ECE230" s="75"/>
      <c r="ECF230" s="75"/>
      <c r="ECG230" s="75"/>
      <c r="ECH230" s="75"/>
      <c r="ECI230" s="75"/>
      <c r="ECJ230" s="75"/>
      <c r="ECK230" s="75"/>
      <c r="ECL230" s="75"/>
      <c r="ECM230" s="75"/>
      <c r="ECN230" s="75"/>
      <c r="ECO230" s="75"/>
      <c r="ECP230" s="75"/>
      <c r="ECQ230" s="75"/>
      <c r="ECR230" s="75"/>
      <c r="ECS230" s="75"/>
      <c r="ECT230" s="75"/>
      <c r="ECU230" s="75"/>
      <c r="ECV230" s="75"/>
      <c r="ECW230" s="75"/>
      <c r="ECX230" s="75"/>
      <c r="ECY230" s="75"/>
      <c r="ECZ230" s="75"/>
      <c r="EDA230" s="75"/>
      <c r="EDB230" s="75"/>
      <c r="EDC230" s="75"/>
      <c r="EDD230" s="75"/>
      <c r="EDE230" s="75"/>
      <c r="EDF230" s="75"/>
      <c r="EDG230" s="75"/>
      <c r="EDH230" s="75"/>
      <c r="EDI230" s="75"/>
      <c r="EDJ230" s="75"/>
      <c r="EDK230" s="75"/>
      <c r="EDL230" s="75"/>
      <c r="EDM230" s="75"/>
      <c r="EDN230" s="75"/>
      <c r="EDO230" s="75"/>
      <c r="EDP230" s="75"/>
      <c r="EDQ230" s="75"/>
      <c r="EDR230" s="75"/>
      <c r="EDS230" s="75"/>
      <c r="EDT230" s="75"/>
      <c r="EDU230" s="75"/>
      <c r="EDV230" s="75"/>
      <c r="EDW230" s="75"/>
      <c r="EDX230" s="75"/>
      <c r="EDY230" s="75"/>
      <c r="EDZ230" s="75"/>
      <c r="EEA230" s="75"/>
      <c r="EEB230" s="75"/>
      <c r="EEC230" s="75"/>
      <c r="EED230" s="75"/>
      <c r="EEE230" s="75"/>
      <c r="EEF230" s="75"/>
      <c r="EEG230" s="75"/>
      <c r="EEH230" s="75"/>
      <c r="EEI230" s="75"/>
      <c r="EEJ230" s="75"/>
      <c r="EEK230" s="75"/>
      <c r="EEL230" s="75"/>
      <c r="EEM230" s="75"/>
      <c r="EEN230" s="75"/>
      <c r="EEO230" s="75"/>
      <c r="EEP230" s="75"/>
      <c r="EEQ230" s="75"/>
      <c r="EER230" s="75"/>
      <c r="EES230" s="75"/>
      <c r="EET230" s="75"/>
      <c r="EEU230" s="75"/>
      <c r="EEV230" s="75"/>
      <c r="EEW230" s="75"/>
      <c r="EEX230" s="75"/>
      <c r="EEY230" s="75"/>
      <c r="EEZ230" s="75"/>
      <c r="EFA230" s="75"/>
      <c r="EFB230" s="75"/>
      <c r="EFC230" s="75"/>
      <c r="EFD230" s="75"/>
      <c r="EFE230" s="75"/>
      <c r="EFF230" s="75"/>
      <c r="EFG230" s="75"/>
      <c r="EFH230" s="75"/>
      <c r="EFI230" s="75"/>
      <c r="EFJ230" s="75"/>
      <c r="EFK230" s="75"/>
      <c r="EFL230" s="75"/>
      <c r="EFM230" s="75"/>
      <c r="EFN230" s="75"/>
      <c r="EFO230" s="75"/>
      <c r="EFP230" s="75"/>
      <c r="EFQ230" s="75"/>
      <c r="EFR230" s="75"/>
      <c r="EFS230" s="75"/>
      <c r="EFT230" s="75"/>
      <c r="EFU230" s="75"/>
      <c r="EFV230" s="75"/>
      <c r="EFW230" s="75"/>
      <c r="EFX230" s="75"/>
      <c r="EFY230" s="75"/>
      <c r="EFZ230" s="75"/>
      <c r="EGA230" s="75"/>
      <c r="EGB230" s="75"/>
      <c r="EGC230" s="75"/>
      <c r="EGD230" s="75"/>
      <c r="EGE230" s="75"/>
      <c r="EGF230" s="75"/>
      <c r="EGG230" s="75"/>
      <c r="EGH230" s="75"/>
      <c r="EGI230" s="75"/>
      <c r="EGJ230" s="75"/>
      <c r="EGK230" s="75"/>
      <c r="EGL230" s="75"/>
      <c r="EGM230" s="75"/>
      <c r="EGN230" s="75"/>
      <c r="EGO230" s="75"/>
      <c r="EGP230" s="75"/>
      <c r="EGQ230" s="75"/>
      <c r="EGR230" s="75"/>
      <c r="EGS230" s="75"/>
      <c r="EGT230" s="75"/>
      <c r="EGU230" s="75"/>
      <c r="EGV230" s="75"/>
      <c r="EGW230" s="75"/>
      <c r="EGX230" s="75"/>
      <c r="EGY230" s="75"/>
      <c r="EGZ230" s="75"/>
      <c r="EHA230" s="75"/>
      <c r="EHB230" s="75"/>
      <c r="EHC230" s="75"/>
      <c r="EHD230" s="75"/>
      <c r="EHE230" s="75"/>
      <c r="EHF230" s="75"/>
      <c r="EHG230" s="75"/>
      <c r="EHH230" s="75"/>
      <c r="EHI230" s="75"/>
      <c r="EHJ230" s="75"/>
      <c r="EHK230" s="75"/>
      <c r="EHL230" s="75"/>
      <c r="EHM230" s="75"/>
      <c r="EHN230" s="75"/>
      <c r="EHO230" s="75"/>
      <c r="EHP230" s="75"/>
      <c r="EHQ230" s="75"/>
      <c r="EHR230" s="75"/>
      <c r="EHS230" s="75"/>
      <c r="EHT230" s="75"/>
      <c r="EHU230" s="75"/>
      <c r="EHV230" s="75"/>
      <c r="EHW230" s="75"/>
      <c r="EHX230" s="75"/>
      <c r="EHY230" s="75"/>
      <c r="EHZ230" s="75"/>
      <c r="EIA230" s="75"/>
      <c r="EIB230" s="75"/>
      <c r="EIC230" s="75"/>
      <c r="EID230" s="75"/>
      <c r="EIE230" s="75"/>
      <c r="EIF230" s="75"/>
      <c r="EIG230" s="75"/>
      <c r="EIH230" s="75"/>
      <c r="EII230" s="75"/>
      <c r="EIJ230" s="75"/>
      <c r="EIK230" s="75"/>
      <c r="EIL230" s="75"/>
      <c r="EIM230" s="75"/>
      <c r="EIN230" s="75"/>
      <c r="EIO230" s="75"/>
      <c r="EIP230" s="75"/>
      <c r="EIQ230" s="75"/>
    </row>
    <row r="231" spans="1:3631" customFormat="1" ht="19.5" customHeight="1" thickBot="1" x14ac:dyDescent="0.3">
      <c r="A231" s="338" t="s">
        <v>614</v>
      </c>
      <c r="B231" s="332"/>
      <c r="C231" s="332"/>
      <c r="D231" s="343">
        <f>SUM(D225:D230)</f>
        <v>3793</v>
      </c>
      <c r="E231" s="48"/>
      <c r="F231" s="48"/>
      <c r="G231" s="83"/>
      <c r="H231" s="48"/>
      <c r="I231" s="48"/>
      <c r="J231" s="48"/>
      <c r="K231" s="48"/>
      <c r="L231" s="48"/>
      <c r="M231" s="48"/>
      <c r="N231" s="48"/>
      <c r="O231" s="48"/>
    </row>
    <row r="232" spans="1:3631" s="28" customFormat="1" x14ac:dyDescent="0.25">
      <c r="A232" s="145" t="s">
        <v>163</v>
      </c>
      <c r="B232" s="325"/>
      <c r="C232" s="325"/>
      <c r="D232" s="325"/>
      <c r="E232" s="139"/>
      <c r="F232" s="139"/>
      <c r="G232" s="146"/>
      <c r="H232" s="139"/>
      <c r="I232" s="139"/>
      <c r="J232" s="139"/>
      <c r="K232" s="139"/>
      <c r="L232" s="139"/>
      <c r="M232" s="139"/>
      <c r="N232" s="139"/>
      <c r="O232" s="48"/>
    </row>
    <row r="233" spans="1:3631" customFormat="1" x14ac:dyDescent="0.25">
      <c r="A233" s="35" t="s">
        <v>615</v>
      </c>
      <c r="B233" s="247"/>
      <c r="C233" s="247"/>
      <c r="D233" s="248">
        <v>106</v>
      </c>
      <c r="E233" s="118"/>
      <c r="F233" s="118"/>
      <c r="G233" s="119"/>
      <c r="H233" s="118"/>
      <c r="I233" s="118"/>
      <c r="J233" s="105">
        <v>781.05</v>
      </c>
      <c r="K233" s="58"/>
      <c r="L233" s="118"/>
      <c r="M233" s="118"/>
      <c r="N233" s="105"/>
      <c r="O233" s="48"/>
    </row>
    <row r="234" spans="1:3631" customFormat="1" x14ac:dyDescent="0.25">
      <c r="A234" s="45" t="s">
        <v>616</v>
      </c>
      <c r="B234" s="354">
        <v>0</v>
      </c>
      <c r="C234" s="354">
        <v>0</v>
      </c>
      <c r="D234" s="248"/>
      <c r="E234" s="46">
        <v>0</v>
      </c>
      <c r="F234" s="46"/>
      <c r="G234" s="47"/>
      <c r="H234" s="46"/>
      <c r="I234" s="46"/>
      <c r="J234" s="46"/>
      <c r="K234" s="48"/>
      <c r="L234" s="46">
        <v>0</v>
      </c>
      <c r="M234" s="46"/>
      <c r="N234" s="46"/>
      <c r="O234" s="48"/>
    </row>
    <row r="235" spans="1:3631" customFormat="1" x14ac:dyDescent="0.25">
      <c r="A235" s="29" t="s">
        <v>165</v>
      </c>
      <c r="B235" s="248"/>
      <c r="C235" s="248"/>
      <c r="D235" s="248"/>
      <c r="E235" s="49"/>
      <c r="F235" s="49"/>
      <c r="G235" s="50"/>
      <c r="H235" s="49"/>
      <c r="I235" s="49"/>
      <c r="J235" s="49"/>
      <c r="K235" s="48"/>
      <c r="L235" s="49"/>
      <c r="M235" s="49"/>
      <c r="N235" s="49"/>
      <c r="O235" s="48"/>
    </row>
    <row r="236" spans="1:3631" customFormat="1" x14ac:dyDescent="0.25">
      <c r="A236" s="29" t="s">
        <v>166</v>
      </c>
      <c r="B236" s="248"/>
      <c r="C236" s="248"/>
      <c r="D236" s="248"/>
      <c r="E236" s="49"/>
      <c r="F236" s="49">
        <v>1000</v>
      </c>
      <c r="G236" s="50"/>
      <c r="H236" s="49"/>
      <c r="I236" s="49">
        <v>0</v>
      </c>
      <c r="J236" s="49"/>
      <c r="K236" s="48"/>
      <c r="L236" s="49"/>
      <c r="M236" s="49">
        <v>0</v>
      </c>
      <c r="N236" s="49"/>
      <c r="O236" s="48"/>
    </row>
    <row r="237" spans="1:3631" customFormat="1" ht="18.75" thickBot="1" x14ac:dyDescent="0.3">
      <c r="A237" s="62" t="s">
        <v>167</v>
      </c>
      <c r="B237" s="248"/>
      <c r="C237" s="248"/>
      <c r="D237" s="248"/>
      <c r="E237" s="55"/>
      <c r="F237" s="55"/>
      <c r="G237" s="70"/>
      <c r="H237" s="55"/>
      <c r="I237" s="55"/>
      <c r="J237" s="55"/>
      <c r="K237" s="48"/>
      <c r="L237" s="55"/>
      <c r="M237" s="55"/>
      <c r="N237" s="55"/>
      <c r="O237" s="48"/>
    </row>
    <row r="238" spans="1:3631" s="94" customFormat="1" ht="19.5" thickTop="1" thickBot="1" x14ac:dyDescent="0.3">
      <c r="A238" s="320" t="s">
        <v>168</v>
      </c>
      <c r="B238" s="318">
        <f>SUM(B234:B237)</f>
        <v>0</v>
      </c>
      <c r="C238" s="318">
        <f>SUM(C234:C237)</f>
        <v>0</v>
      </c>
      <c r="D238" s="318">
        <f>B238-C238</f>
        <v>0</v>
      </c>
      <c r="E238" s="93">
        <f>SUM(E234:E237)</f>
        <v>0</v>
      </c>
      <c r="F238" s="93">
        <f>SUM(F234:F237)</f>
        <v>1000</v>
      </c>
      <c r="G238" s="93">
        <f>SUM(G234:G237)</f>
        <v>0</v>
      </c>
      <c r="H238" s="93">
        <f>SUM(H234:H237)</f>
        <v>0</v>
      </c>
      <c r="I238" s="93">
        <f>SUM(I234:I237)</f>
        <v>0</v>
      </c>
      <c r="J238" s="93">
        <f>J233+H238-I238</f>
        <v>781.05</v>
      </c>
      <c r="K238" s="93">
        <v>0</v>
      </c>
      <c r="L238" s="93">
        <f>SUM(L234:L237)</f>
        <v>0</v>
      </c>
      <c r="M238" s="93">
        <f>SUM(M234:M237)</f>
        <v>0</v>
      </c>
      <c r="N238" s="93">
        <f>J238+L238-M238</f>
        <v>781.05</v>
      </c>
      <c r="O238" s="74">
        <f>L238-M238</f>
        <v>0</v>
      </c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5"/>
      <c r="BY238" s="75"/>
      <c r="BZ238" s="75"/>
      <c r="CA238" s="75"/>
      <c r="CB238" s="75"/>
      <c r="CC238" s="75"/>
      <c r="CD238" s="75"/>
      <c r="CE238" s="75"/>
      <c r="CF238" s="75"/>
      <c r="CG238" s="75"/>
      <c r="CH238" s="75"/>
      <c r="CI238" s="75"/>
      <c r="CJ238" s="75"/>
      <c r="CK238" s="75"/>
      <c r="CL238" s="75"/>
      <c r="CM238" s="75"/>
      <c r="CN238" s="75"/>
      <c r="CO238" s="75"/>
      <c r="CP238" s="75"/>
      <c r="CQ238" s="75"/>
      <c r="CR238" s="75"/>
      <c r="CS238" s="75"/>
      <c r="CT238" s="75"/>
      <c r="CU238" s="75"/>
      <c r="CV238" s="75"/>
      <c r="CW238" s="75"/>
      <c r="CX238" s="75"/>
      <c r="CY238" s="75"/>
      <c r="CZ238" s="75"/>
      <c r="DA238" s="75"/>
      <c r="DB238" s="75"/>
      <c r="DC238" s="75"/>
      <c r="DD238" s="75"/>
      <c r="DE238" s="75"/>
      <c r="DF238" s="75"/>
      <c r="DG238" s="75"/>
      <c r="DH238" s="75"/>
      <c r="DI238" s="75"/>
      <c r="DJ238" s="75"/>
      <c r="DK238" s="75"/>
      <c r="DL238" s="75"/>
      <c r="DM238" s="75"/>
      <c r="DN238" s="75"/>
      <c r="DO238" s="75"/>
      <c r="DP238" s="75"/>
      <c r="DQ238" s="75"/>
      <c r="DR238" s="75"/>
      <c r="DS238" s="75"/>
      <c r="DT238" s="75"/>
      <c r="DU238" s="75"/>
      <c r="DV238" s="75"/>
      <c r="DW238" s="75"/>
      <c r="DX238" s="75"/>
      <c r="DY238" s="75"/>
      <c r="DZ238" s="75"/>
      <c r="EA238" s="75"/>
      <c r="EB238" s="75"/>
      <c r="EC238" s="75"/>
      <c r="ED238" s="75"/>
      <c r="EE238" s="75"/>
      <c r="EF238" s="75"/>
      <c r="EG238" s="75"/>
      <c r="EH238" s="75"/>
      <c r="EI238" s="75"/>
      <c r="EJ238" s="75"/>
      <c r="EK238" s="75"/>
      <c r="EL238" s="75"/>
      <c r="EM238" s="75"/>
      <c r="EN238" s="75"/>
      <c r="EO238" s="75"/>
      <c r="EP238" s="75"/>
      <c r="EQ238" s="75"/>
      <c r="ER238" s="75"/>
      <c r="ES238" s="75"/>
      <c r="ET238" s="75"/>
      <c r="EU238" s="75"/>
      <c r="EV238" s="75"/>
      <c r="EW238" s="75"/>
      <c r="EX238" s="75"/>
      <c r="EY238" s="75"/>
      <c r="EZ238" s="75"/>
      <c r="FA238" s="75"/>
      <c r="FB238" s="75"/>
      <c r="FC238" s="75"/>
      <c r="FD238" s="75"/>
      <c r="FE238" s="75"/>
      <c r="FF238" s="75"/>
      <c r="FG238" s="75"/>
      <c r="FH238" s="75"/>
      <c r="FI238" s="75"/>
      <c r="FJ238" s="75"/>
      <c r="FK238" s="75"/>
      <c r="FL238" s="75"/>
      <c r="FM238" s="75"/>
      <c r="FN238" s="75"/>
      <c r="FO238" s="75"/>
      <c r="FP238" s="75"/>
      <c r="FQ238" s="75"/>
      <c r="FR238" s="75"/>
      <c r="FS238" s="75"/>
      <c r="FT238" s="75"/>
      <c r="FU238" s="75"/>
      <c r="FV238" s="75"/>
      <c r="FW238" s="75"/>
      <c r="FX238" s="75"/>
      <c r="FY238" s="75"/>
      <c r="FZ238" s="75"/>
      <c r="GA238" s="75"/>
      <c r="GB238" s="75"/>
      <c r="GC238" s="75"/>
      <c r="GD238" s="75"/>
      <c r="GE238" s="75"/>
      <c r="GF238" s="75"/>
      <c r="GG238" s="75"/>
      <c r="GH238" s="75"/>
      <c r="GI238" s="75"/>
      <c r="GJ238" s="75"/>
      <c r="GK238" s="75"/>
      <c r="GL238" s="75"/>
      <c r="GM238" s="75"/>
      <c r="GN238" s="75"/>
      <c r="GO238" s="75"/>
      <c r="GP238" s="75"/>
      <c r="GQ238" s="75"/>
      <c r="GR238" s="75"/>
      <c r="GS238" s="75"/>
      <c r="GT238" s="75"/>
      <c r="GU238" s="75"/>
      <c r="GV238" s="75"/>
      <c r="GW238" s="75"/>
      <c r="GX238" s="75"/>
      <c r="GY238" s="75"/>
      <c r="GZ238" s="75"/>
      <c r="HA238" s="75"/>
      <c r="HB238" s="75"/>
      <c r="HC238" s="75"/>
      <c r="HD238" s="75"/>
      <c r="HE238" s="75"/>
      <c r="HF238" s="75"/>
      <c r="HG238" s="75"/>
      <c r="HH238" s="75"/>
      <c r="HI238" s="75"/>
      <c r="HJ238" s="75"/>
      <c r="HK238" s="75"/>
      <c r="HL238" s="75"/>
      <c r="HM238" s="75"/>
      <c r="HN238" s="75"/>
      <c r="HO238" s="75"/>
      <c r="HP238" s="75"/>
      <c r="HQ238" s="75"/>
      <c r="HR238" s="75"/>
      <c r="HS238" s="75"/>
      <c r="HT238" s="75"/>
      <c r="HU238" s="75"/>
      <c r="HV238" s="75"/>
      <c r="HW238" s="75"/>
      <c r="HX238" s="75"/>
      <c r="HY238" s="75"/>
      <c r="HZ238" s="75"/>
      <c r="IA238" s="75"/>
      <c r="IB238" s="75"/>
      <c r="IC238" s="75"/>
      <c r="ID238" s="75"/>
      <c r="IE238" s="75"/>
      <c r="IF238" s="75"/>
      <c r="IG238" s="75"/>
      <c r="IH238" s="75"/>
      <c r="II238" s="75"/>
      <c r="IJ238" s="75"/>
      <c r="IK238" s="75"/>
      <c r="IL238" s="75"/>
      <c r="IM238" s="75"/>
      <c r="IN238" s="75"/>
      <c r="IO238" s="75"/>
      <c r="IP238" s="75"/>
      <c r="IQ238" s="75"/>
      <c r="IR238" s="75"/>
      <c r="IS238" s="75"/>
      <c r="IT238" s="75"/>
      <c r="IU238" s="75"/>
      <c r="IV238" s="75"/>
      <c r="IW238" s="75"/>
      <c r="IX238" s="75"/>
      <c r="IY238" s="75"/>
      <c r="IZ238" s="75"/>
      <c r="JA238" s="75"/>
      <c r="JB238" s="75"/>
      <c r="JC238" s="75"/>
      <c r="JD238" s="75"/>
      <c r="JE238" s="75"/>
      <c r="JF238" s="75"/>
      <c r="JG238" s="75"/>
      <c r="JH238" s="75"/>
      <c r="JI238" s="75"/>
      <c r="JJ238" s="75"/>
      <c r="JK238" s="75"/>
      <c r="JL238" s="75"/>
      <c r="JM238" s="75"/>
      <c r="JN238" s="75"/>
      <c r="JO238" s="75"/>
      <c r="JP238" s="75"/>
      <c r="JQ238" s="75"/>
      <c r="JR238" s="75"/>
      <c r="JS238" s="75"/>
      <c r="JT238" s="75"/>
      <c r="JU238" s="75"/>
      <c r="JV238" s="75"/>
      <c r="JW238" s="75"/>
      <c r="JX238" s="75"/>
      <c r="JY238" s="75"/>
      <c r="JZ238" s="75"/>
      <c r="KA238" s="75"/>
      <c r="KB238" s="75"/>
      <c r="KC238" s="75"/>
      <c r="KD238" s="75"/>
      <c r="KE238" s="75"/>
      <c r="KF238" s="75"/>
      <c r="KG238" s="75"/>
      <c r="KH238" s="75"/>
      <c r="KI238" s="75"/>
      <c r="KJ238" s="75"/>
      <c r="KK238" s="75"/>
      <c r="KL238" s="75"/>
      <c r="KM238" s="75"/>
      <c r="KN238" s="75"/>
      <c r="KO238" s="75"/>
      <c r="KP238" s="75"/>
      <c r="KQ238" s="75"/>
      <c r="KR238" s="75"/>
      <c r="KS238" s="75"/>
      <c r="KT238" s="75"/>
      <c r="KU238" s="75"/>
      <c r="KV238" s="75"/>
      <c r="KW238" s="75"/>
      <c r="KX238" s="75"/>
      <c r="KY238" s="75"/>
      <c r="KZ238" s="75"/>
      <c r="LA238" s="75"/>
      <c r="LB238" s="75"/>
      <c r="LC238" s="75"/>
      <c r="LD238" s="75"/>
      <c r="LE238" s="75"/>
      <c r="LF238" s="75"/>
      <c r="LG238" s="75"/>
      <c r="LH238" s="75"/>
      <c r="LI238" s="75"/>
      <c r="LJ238" s="75"/>
      <c r="LK238" s="75"/>
      <c r="LL238" s="75"/>
      <c r="LM238" s="75"/>
      <c r="LN238" s="75"/>
      <c r="LO238" s="75"/>
      <c r="LP238" s="75"/>
      <c r="LQ238" s="75"/>
      <c r="LR238" s="75"/>
      <c r="LS238" s="75"/>
      <c r="LT238" s="75"/>
      <c r="LU238" s="75"/>
      <c r="LV238" s="75"/>
      <c r="LW238" s="75"/>
      <c r="LX238" s="75"/>
      <c r="LY238" s="75"/>
      <c r="LZ238" s="75"/>
      <c r="MA238" s="75"/>
      <c r="MB238" s="75"/>
      <c r="MC238" s="75"/>
      <c r="MD238" s="75"/>
      <c r="ME238" s="75"/>
      <c r="MF238" s="75"/>
      <c r="MG238" s="75"/>
      <c r="MH238" s="75"/>
      <c r="MI238" s="75"/>
      <c r="MJ238" s="75"/>
      <c r="MK238" s="75"/>
      <c r="ML238" s="75"/>
      <c r="MM238" s="75"/>
      <c r="MN238" s="75"/>
      <c r="MO238" s="75"/>
      <c r="MP238" s="75"/>
      <c r="MQ238" s="75"/>
      <c r="MR238" s="75"/>
      <c r="MS238" s="75"/>
      <c r="MT238" s="75"/>
      <c r="MU238" s="75"/>
      <c r="MV238" s="75"/>
      <c r="MW238" s="75"/>
      <c r="MX238" s="75"/>
      <c r="MY238" s="75"/>
      <c r="MZ238" s="75"/>
      <c r="NA238" s="75"/>
      <c r="NB238" s="75"/>
      <c r="NC238" s="75"/>
      <c r="ND238" s="75"/>
      <c r="NE238" s="75"/>
      <c r="NF238" s="75"/>
      <c r="NG238" s="75"/>
      <c r="NH238" s="75"/>
      <c r="NI238" s="75"/>
      <c r="NJ238" s="75"/>
      <c r="NK238" s="75"/>
      <c r="NL238" s="75"/>
      <c r="NM238" s="75"/>
      <c r="NN238" s="75"/>
      <c r="NO238" s="75"/>
      <c r="NP238" s="75"/>
      <c r="NQ238" s="75"/>
      <c r="NR238" s="75"/>
      <c r="NS238" s="75"/>
      <c r="NT238" s="75"/>
      <c r="NU238" s="75"/>
      <c r="NV238" s="75"/>
      <c r="NW238" s="75"/>
      <c r="NX238" s="75"/>
      <c r="NY238" s="75"/>
      <c r="NZ238" s="75"/>
      <c r="OA238" s="75"/>
      <c r="OB238" s="75"/>
      <c r="OC238" s="75"/>
      <c r="OD238" s="75"/>
      <c r="OE238" s="75"/>
      <c r="OF238" s="75"/>
      <c r="OG238" s="75"/>
      <c r="OH238" s="75"/>
      <c r="OI238" s="75"/>
      <c r="OJ238" s="75"/>
      <c r="OK238" s="75"/>
      <c r="OL238" s="75"/>
      <c r="OM238" s="75"/>
      <c r="ON238" s="75"/>
      <c r="OO238" s="75"/>
      <c r="OP238" s="75"/>
      <c r="OQ238" s="75"/>
      <c r="OR238" s="75"/>
      <c r="OS238" s="75"/>
      <c r="OT238" s="75"/>
      <c r="OU238" s="75"/>
      <c r="OV238" s="75"/>
      <c r="OW238" s="75"/>
      <c r="OX238" s="75"/>
      <c r="OY238" s="75"/>
      <c r="OZ238" s="75"/>
      <c r="PA238" s="75"/>
      <c r="PB238" s="75"/>
      <c r="PC238" s="75"/>
      <c r="PD238" s="75"/>
      <c r="PE238" s="75"/>
      <c r="PF238" s="75"/>
      <c r="PG238" s="75"/>
      <c r="PH238" s="75"/>
      <c r="PI238" s="75"/>
      <c r="PJ238" s="75"/>
      <c r="PK238" s="75"/>
      <c r="PL238" s="75"/>
      <c r="PM238" s="75"/>
      <c r="PN238" s="75"/>
      <c r="PO238" s="75"/>
      <c r="PP238" s="75"/>
      <c r="PQ238" s="75"/>
      <c r="PR238" s="75"/>
      <c r="PS238" s="75"/>
      <c r="PT238" s="75"/>
      <c r="PU238" s="75"/>
      <c r="PV238" s="75"/>
      <c r="PW238" s="75"/>
      <c r="PX238" s="75"/>
      <c r="PY238" s="75"/>
      <c r="PZ238" s="75"/>
      <c r="QA238" s="75"/>
      <c r="QB238" s="75"/>
      <c r="QC238" s="75"/>
      <c r="QD238" s="75"/>
      <c r="QE238" s="75"/>
      <c r="QF238" s="75"/>
      <c r="QG238" s="75"/>
      <c r="QH238" s="75"/>
      <c r="QI238" s="75"/>
      <c r="QJ238" s="75"/>
      <c r="QK238" s="75"/>
      <c r="QL238" s="75"/>
      <c r="QM238" s="75"/>
      <c r="QN238" s="75"/>
      <c r="QO238" s="75"/>
      <c r="QP238" s="75"/>
      <c r="QQ238" s="75"/>
      <c r="QR238" s="75"/>
      <c r="QS238" s="75"/>
      <c r="QT238" s="75"/>
      <c r="QU238" s="75"/>
      <c r="QV238" s="75"/>
      <c r="QW238" s="75"/>
      <c r="QX238" s="75"/>
      <c r="QY238" s="75"/>
      <c r="QZ238" s="75"/>
      <c r="RA238" s="75"/>
      <c r="RB238" s="75"/>
      <c r="RC238" s="75"/>
      <c r="RD238" s="75"/>
      <c r="RE238" s="75"/>
      <c r="RF238" s="75"/>
      <c r="RG238" s="75"/>
      <c r="RH238" s="75"/>
      <c r="RI238" s="75"/>
      <c r="RJ238" s="75"/>
      <c r="RK238" s="75"/>
      <c r="RL238" s="75"/>
      <c r="RM238" s="75"/>
      <c r="RN238" s="75"/>
      <c r="RO238" s="75"/>
      <c r="RP238" s="75"/>
      <c r="RQ238" s="75"/>
      <c r="RR238" s="75"/>
      <c r="RS238" s="75"/>
      <c r="RT238" s="75"/>
      <c r="RU238" s="75"/>
      <c r="RV238" s="75"/>
      <c r="RW238" s="75"/>
      <c r="RX238" s="75"/>
      <c r="RY238" s="75"/>
      <c r="RZ238" s="75"/>
      <c r="SA238" s="75"/>
      <c r="SB238" s="75"/>
      <c r="SC238" s="75"/>
      <c r="SD238" s="75"/>
      <c r="SE238" s="75"/>
      <c r="SF238" s="75"/>
      <c r="SG238" s="75"/>
      <c r="SH238" s="75"/>
      <c r="SI238" s="75"/>
      <c r="SJ238" s="75"/>
      <c r="SK238" s="75"/>
      <c r="SL238" s="75"/>
      <c r="SM238" s="75"/>
      <c r="SN238" s="75"/>
      <c r="SO238" s="75"/>
      <c r="SP238" s="75"/>
      <c r="SQ238" s="75"/>
      <c r="SR238" s="75"/>
      <c r="SS238" s="75"/>
      <c r="ST238" s="75"/>
      <c r="SU238" s="75"/>
      <c r="SV238" s="75"/>
      <c r="SW238" s="75"/>
      <c r="SX238" s="75"/>
      <c r="SY238" s="75"/>
      <c r="SZ238" s="75"/>
      <c r="TA238" s="75"/>
      <c r="TB238" s="75"/>
      <c r="TC238" s="75"/>
      <c r="TD238" s="75"/>
      <c r="TE238" s="75"/>
      <c r="TF238" s="75"/>
      <c r="TG238" s="75"/>
      <c r="TH238" s="75"/>
      <c r="TI238" s="75"/>
      <c r="TJ238" s="75"/>
      <c r="TK238" s="75"/>
      <c r="TL238" s="75"/>
      <c r="TM238" s="75"/>
      <c r="TN238" s="75"/>
      <c r="TO238" s="75"/>
      <c r="TP238" s="75"/>
      <c r="TQ238" s="75"/>
      <c r="TR238" s="75"/>
      <c r="TS238" s="75"/>
      <c r="TT238" s="75"/>
      <c r="TU238" s="75"/>
      <c r="TV238" s="75"/>
      <c r="TW238" s="75"/>
      <c r="TX238" s="75"/>
      <c r="TY238" s="75"/>
      <c r="TZ238" s="75"/>
      <c r="UA238" s="75"/>
      <c r="UB238" s="75"/>
      <c r="UC238" s="75"/>
      <c r="UD238" s="75"/>
      <c r="UE238" s="75"/>
      <c r="UF238" s="75"/>
      <c r="UG238" s="75"/>
      <c r="UH238" s="75"/>
      <c r="UI238" s="75"/>
      <c r="UJ238" s="75"/>
      <c r="UK238" s="75"/>
      <c r="UL238" s="75"/>
      <c r="UM238" s="75"/>
      <c r="UN238" s="75"/>
      <c r="UO238" s="75"/>
      <c r="UP238" s="75"/>
      <c r="UQ238" s="75"/>
      <c r="UR238" s="75"/>
      <c r="US238" s="75"/>
      <c r="UT238" s="75"/>
      <c r="UU238" s="75"/>
      <c r="UV238" s="75"/>
      <c r="UW238" s="75"/>
      <c r="UX238" s="75"/>
      <c r="UY238" s="75"/>
      <c r="UZ238" s="75"/>
      <c r="VA238" s="75"/>
      <c r="VB238" s="75"/>
      <c r="VC238" s="75"/>
      <c r="VD238" s="75"/>
      <c r="VE238" s="75"/>
      <c r="VF238" s="75"/>
      <c r="VG238" s="75"/>
      <c r="VH238" s="75"/>
      <c r="VI238" s="75"/>
      <c r="VJ238" s="75"/>
      <c r="VK238" s="75"/>
      <c r="VL238" s="75"/>
      <c r="VM238" s="75"/>
      <c r="VN238" s="75"/>
      <c r="VO238" s="75"/>
      <c r="VP238" s="75"/>
      <c r="VQ238" s="75"/>
      <c r="VR238" s="75"/>
      <c r="VS238" s="75"/>
      <c r="VT238" s="75"/>
      <c r="VU238" s="75"/>
      <c r="VV238" s="75"/>
      <c r="VW238" s="75"/>
      <c r="VX238" s="75"/>
      <c r="VY238" s="75"/>
      <c r="VZ238" s="75"/>
      <c r="WA238" s="75"/>
      <c r="WB238" s="75"/>
      <c r="WC238" s="75"/>
      <c r="WD238" s="75"/>
      <c r="WE238" s="75"/>
      <c r="WF238" s="75"/>
      <c r="WG238" s="75"/>
      <c r="WH238" s="75"/>
      <c r="WI238" s="75"/>
      <c r="WJ238" s="75"/>
      <c r="WK238" s="75"/>
      <c r="WL238" s="75"/>
      <c r="WM238" s="75"/>
      <c r="WN238" s="75"/>
      <c r="WO238" s="75"/>
      <c r="WP238" s="75"/>
      <c r="WQ238" s="75"/>
      <c r="WR238" s="75"/>
      <c r="WS238" s="75"/>
      <c r="WT238" s="75"/>
      <c r="WU238" s="75"/>
      <c r="WV238" s="75"/>
      <c r="WW238" s="75"/>
      <c r="WX238" s="75"/>
      <c r="WY238" s="75"/>
      <c r="WZ238" s="75"/>
      <c r="XA238" s="75"/>
      <c r="XB238" s="75"/>
      <c r="XC238" s="75"/>
      <c r="XD238" s="75"/>
      <c r="XE238" s="75"/>
      <c r="XF238" s="75"/>
      <c r="XG238" s="75"/>
      <c r="XH238" s="75"/>
      <c r="XI238" s="75"/>
      <c r="XJ238" s="75"/>
      <c r="XK238" s="75"/>
      <c r="XL238" s="75"/>
      <c r="XM238" s="75"/>
      <c r="XN238" s="75"/>
      <c r="XO238" s="75"/>
      <c r="XP238" s="75"/>
      <c r="XQ238" s="75"/>
      <c r="XR238" s="75"/>
      <c r="XS238" s="75"/>
      <c r="XT238" s="75"/>
      <c r="XU238" s="75"/>
      <c r="XV238" s="75"/>
      <c r="XW238" s="75"/>
      <c r="XX238" s="75"/>
      <c r="XY238" s="75"/>
      <c r="XZ238" s="75"/>
      <c r="YA238" s="75"/>
      <c r="YB238" s="75"/>
      <c r="YC238" s="75"/>
      <c r="YD238" s="75"/>
      <c r="YE238" s="75"/>
      <c r="YF238" s="75"/>
      <c r="YG238" s="75"/>
      <c r="YH238" s="75"/>
      <c r="YI238" s="75"/>
      <c r="YJ238" s="75"/>
      <c r="YK238" s="75"/>
      <c r="YL238" s="75"/>
      <c r="YM238" s="75"/>
      <c r="YN238" s="75"/>
      <c r="YO238" s="75"/>
      <c r="YP238" s="75"/>
      <c r="YQ238" s="75"/>
      <c r="YR238" s="75"/>
      <c r="YS238" s="75"/>
      <c r="YT238" s="75"/>
      <c r="YU238" s="75"/>
      <c r="YV238" s="75"/>
      <c r="YW238" s="75"/>
      <c r="YX238" s="75"/>
      <c r="YY238" s="75"/>
      <c r="YZ238" s="75"/>
      <c r="ZA238" s="75"/>
      <c r="ZB238" s="75"/>
      <c r="ZC238" s="75"/>
      <c r="ZD238" s="75"/>
      <c r="ZE238" s="75"/>
      <c r="ZF238" s="75"/>
      <c r="ZG238" s="75"/>
      <c r="ZH238" s="75"/>
      <c r="ZI238" s="75"/>
      <c r="ZJ238" s="75"/>
      <c r="ZK238" s="75"/>
      <c r="ZL238" s="75"/>
      <c r="ZM238" s="75"/>
      <c r="ZN238" s="75"/>
      <c r="ZO238" s="75"/>
      <c r="ZP238" s="75"/>
      <c r="ZQ238" s="75"/>
      <c r="ZR238" s="75"/>
      <c r="ZS238" s="75"/>
      <c r="ZT238" s="75"/>
      <c r="ZU238" s="75"/>
      <c r="ZV238" s="75"/>
      <c r="ZW238" s="75"/>
      <c r="ZX238" s="75"/>
      <c r="ZY238" s="75"/>
      <c r="ZZ238" s="75"/>
      <c r="AAA238" s="75"/>
      <c r="AAB238" s="75"/>
      <c r="AAC238" s="75"/>
      <c r="AAD238" s="75"/>
      <c r="AAE238" s="75"/>
      <c r="AAF238" s="75"/>
      <c r="AAG238" s="75"/>
      <c r="AAH238" s="75"/>
      <c r="AAI238" s="75"/>
      <c r="AAJ238" s="75"/>
      <c r="AAK238" s="75"/>
      <c r="AAL238" s="75"/>
      <c r="AAM238" s="75"/>
      <c r="AAN238" s="75"/>
      <c r="AAO238" s="75"/>
      <c r="AAP238" s="75"/>
      <c r="AAQ238" s="75"/>
      <c r="AAR238" s="75"/>
      <c r="AAS238" s="75"/>
      <c r="AAT238" s="75"/>
      <c r="AAU238" s="75"/>
      <c r="AAV238" s="75"/>
      <c r="AAW238" s="75"/>
      <c r="AAX238" s="75"/>
      <c r="AAY238" s="75"/>
      <c r="AAZ238" s="75"/>
      <c r="ABA238" s="75"/>
      <c r="ABB238" s="75"/>
      <c r="ABC238" s="75"/>
      <c r="ABD238" s="75"/>
      <c r="ABE238" s="75"/>
      <c r="ABF238" s="75"/>
      <c r="ABG238" s="75"/>
      <c r="ABH238" s="75"/>
      <c r="ABI238" s="75"/>
      <c r="ABJ238" s="75"/>
      <c r="ABK238" s="75"/>
      <c r="ABL238" s="75"/>
      <c r="ABM238" s="75"/>
      <c r="ABN238" s="75"/>
      <c r="ABO238" s="75"/>
      <c r="ABP238" s="75"/>
      <c r="ABQ238" s="75"/>
      <c r="ABR238" s="75"/>
      <c r="ABS238" s="75"/>
      <c r="ABT238" s="75"/>
      <c r="ABU238" s="75"/>
      <c r="ABV238" s="75"/>
      <c r="ABW238" s="75"/>
      <c r="ABX238" s="75"/>
      <c r="ABY238" s="75"/>
      <c r="ABZ238" s="75"/>
      <c r="ACA238" s="75"/>
      <c r="ACB238" s="75"/>
      <c r="ACC238" s="75"/>
      <c r="ACD238" s="75"/>
      <c r="ACE238" s="75"/>
      <c r="ACF238" s="75"/>
      <c r="ACG238" s="75"/>
      <c r="ACH238" s="75"/>
      <c r="ACI238" s="75"/>
      <c r="ACJ238" s="75"/>
      <c r="ACK238" s="75"/>
      <c r="ACL238" s="75"/>
      <c r="ACM238" s="75"/>
      <c r="ACN238" s="75"/>
      <c r="ACO238" s="75"/>
      <c r="ACP238" s="75"/>
      <c r="ACQ238" s="75"/>
      <c r="ACR238" s="75"/>
      <c r="ACS238" s="75"/>
      <c r="ACT238" s="75"/>
      <c r="ACU238" s="75"/>
      <c r="ACV238" s="75"/>
      <c r="ACW238" s="75"/>
      <c r="ACX238" s="75"/>
      <c r="ACY238" s="75"/>
      <c r="ACZ238" s="75"/>
      <c r="ADA238" s="75"/>
      <c r="ADB238" s="75"/>
      <c r="ADC238" s="75"/>
      <c r="ADD238" s="75"/>
      <c r="ADE238" s="75"/>
      <c r="ADF238" s="75"/>
      <c r="ADG238" s="75"/>
      <c r="ADH238" s="75"/>
      <c r="ADI238" s="75"/>
      <c r="ADJ238" s="75"/>
      <c r="ADK238" s="75"/>
      <c r="ADL238" s="75"/>
      <c r="ADM238" s="75"/>
      <c r="ADN238" s="75"/>
      <c r="ADO238" s="75"/>
      <c r="ADP238" s="75"/>
      <c r="ADQ238" s="75"/>
      <c r="ADR238" s="75"/>
      <c r="ADS238" s="75"/>
      <c r="ADT238" s="75"/>
      <c r="ADU238" s="75"/>
      <c r="ADV238" s="75"/>
      <c r="ADW238" s="75"/>
      <c r="ADX238" s="75"/>
      <c r="ADY238" s="75"/>
      <c r="ADZ238" s="75"/>
      <c r="AEA238" s="75"/>
      <c r="AEB238" s="75"/>
      <c r="AEC238" s="75"/>
      <c r="AED238" s="75"/>
      <c r="AEE238" s="75"/>
      <c r="AEF238" s="75"/>
      <c r="AEG238" s="75"/>
      <c r="AEH238" s="75"/>
      <c r="AEI238" s="75"/>
      <c r="AEJ238" s="75"/>
      <c r="AEK238" s="75"/>
      <c r="AEL238" s="75"/>
      <c r="AEM238" s="75"/>
      <c r="AEN238" s="75"/>
      <c r="AEO238" s="75"/>
      <c r="AEP238" s="75"/>
      <c r="AEQ238" s="75"/>
      <c r="AER238" s="75"/>
      <c r="AES238" s="75"/>
      <c r="AET238" s="75"/>
      <c r="AEU238" s="75"/>
      <c r="AEV238" s="75"/>
      <c r="AEW238" s="75"/>
      <c r="AEX238" s="75"/>
      <c r="AEY238" s="75"/>
      <c r="AEZ238" s="75"/>
      <c r="AFA238" s="75"/>
      <c r="AFB238" s="75"/>
      <c r="AFC238" s="75"/>
      <c r="AFD238" s="75"/>
      <c r="AFE238" s="75"/>
      <c r="AFF238" s="75"/>
      <c r="AFG238" s="75"/>
      <c r="AFH238" s="75"/>
      <c r="AFI238" s="75"/>
      <c r="AFJ238" s="75"/>
      <c r="AFK238" s="75"/>
      <c r="AFL238" s="75"/>
      <c r="AFM238" s="75"/>
      <c r="AFN238" s="75"/>
      <c r="AFO238" s="75"/>
      <c r="AFP238" s="75"/>
      <c r="AFQ238" s="75"/>
      <c r="AFR238" s="75"/>
      <c r="AFS238" s="75"/>
      <c r="AFT238" s="75"/>
      <c r="AFU238" s="75"/>
      <c r="AFV238" s="75"/>
      <c r="AFW238" s="75"/>
      <c r="AFX238" s="75"/>
      <c r="AFY238" s="75"/>
      <c r="AFZ238" s="75"/>
      <c r="AGA238" s="75"/>
      <c r="AGB238" s="75"/>
      <c r="AGC238" s="75"/>
      <c r="AGD238" s="75"/>
      <c r="AGE238" s="75"/>
      <c r="AGF238" s="75"/>
      <c r="AGG238" s="75"/>
      <c r="AGH238" s="75"/>
      <c r="AGI238" s="75"/>
      <c r="AGJ238" s="75"/>
      <c r="AGK238" s="75"/>
      <c r="AGL238" s="75"/>
      <c r="AGM238" s="75"/>
      <c r="AGN238" s="75"/>
      <c r="AGO238" s="75"/>
      <c r="AGP238" s="75"/>
      <c r="AGQ238" s="75"/>
      <c r="AGR238" s="75"/>
      <c r="AGS238" s="75"/>
      <c r="AGT238" s="75"/>
      <c r="AGU238" s="75"/>
      <c r="AGV238" s="75"/>
      <c r="AGW238" s="75"/>
      <c r="AGX238" s="75"/>
      <c r="AGY238" s="75"/>
      <c r="AGZ238" s="75"/>
      <c r="AHA238" s="75"/>
      <c r="AHB238" s="75"/>
      <c r="AHC238" s="75"/>
      <c r="AHD238" s="75"/>
      <c r="AHE238" s="75"/>
      <c r="AHF238" s="75"/>
      <c r="AHG238" s="75"/>
      <c r="AHH238" s="75"/>
      <c r="AHI238" s="75"/>
      <c r="AHJ238" s="75"/>
      <c r="AHK238" s="75"/>
      <c r="AHL238" s="75"/>
      <c r="AHM238" s="75"/>
      <c r="AHN238" s="75"/>
      <c r="AHO238" s="75"/>
      <c r="AHP238" s="75"/>
      <c r="AHQ238" s="75"/>
      <c r="AHR238" s="75"/>
      <c r="AHS238" s="75"/>
      <c r="AHT238" s="75"/>
      <c r="AHU238" s="75"/>
      <c r="AHV238" s="75"/>
      <c r="AHW238" s="75"/>
      <c r="AHX238" s="75"/>
      <c r="AHY238" s="75"/>
      <c r="AHZ238" s="75"/>
      <c r="AIA238" s="75"/>
      <c r="AIB238" s="75"/>
      <c r="AIC238" s="75"/>
      <c r="AID238" s="75"/>
      <c r="AIE238" s="75"/>
      <c r="AIF238" s="75"/>
      <c r="AIG238" s="75"/>
      <c r="AIH238" s="75"/>
      <c r="AII238" s="75"/>
      <c r="AIJ238" s="75"/>
      <c r="AIK238" s="75"/>
      <c r="AIL238" s="75"/>
      <c r="AIM238" s="75"/>
      <c r="AIN238" s="75"/>
      <c r="AIO238" s="75"/>
      <c r="AIP238" s="75"/>
      <c r="AIQ238" s="75"/>
      <c r="AIR238" s="75"/>
      <c r="AIS238" s="75"/>
      <c r="AIT238" s="75"/>
      <c r="AIU238" s="75"/>
      <c r="AIV238" s="75"/>
      <c r="AIW238" s="75"/>
      <c r="AIX238" s="75"/>
      <c r="AIY238" s="75"/>
      <c r="AIZ238" s="75"/>
      <c r="AJA238" s="75"/>
      <c r="AJB238" s="75"/>
      <c r="AJC238" s="75"/>
      <c r="AJD238" s="75"/>
      <c r="AJE238" s="75"/>
      <c r="AJF238" s="75"/>
      <c r="AJG238" s="75"/>
      <c r="AJH238" s="75"/>
      <c r="AJI238" s="75"/>
      <c r="AJJ238" s="75"/>
      <c r="AJK238" s="75"/>
      <c r="AJL238" s="75"/>
      <c r="AJM238" s="75"/>
      <c r="AJN238" s="75"/>
      <c r="AJO238" s="75"/>
      <c r="AJP238" s="75"/>
      <c r="AJQ238" s="75"/>
      <c r="AJR238" s="75"/>
      <c r="AJS238" s="75"/>
      <c r="AJT238" s="75"/>
      <c r="AJU238" s="75"/>
      <c r="AJV238" s="75"/>
      <c r="AJW238" s="75"/>
      <c r="AJX238" s="75"/>
      <c r="AJY238" s="75"/>
      <c r="AJZ238" s="75"/>
      <c r="AKA238" s="75"/>
      <c r="AKB238" s="75"/>
      <c r="AKC238" s="75"/>
      <c r="AKD238" s="75"/>
      <c r="AKE238" s="75"/>
      <c r="AKF238" s="75"/>
      <c r="AKG238" s="75"/>
      <c r="AKH238" s="75"/>
      <c r="AKI238" s="75"/>
      <c r="AKJ238" s="75"/>
      <c r="AKK238" s="75"/>
      <c r="AKL238" s="75"/>
      <c r="AKM238" s="75"/>
      <c r="AKN238" s="75"/>
      <c r="AKO238" s="75"/>
      <c r="AKP238" s="75"/>
      <c r="AKQ238" s="75"/>
      <c r="AKR238" s="75"/>
      <c r="AKS238" s="75"/>
      <c r="AKT238" s="75"/>
      <c r="AKU238" s="75"/>
      <c r="AKV238" s="75"/>
      <c r="AKW238" s="75"/>
      <c r="AKX238" s="75"/>
      <c r="AKY238" s="75"/>
      <c r="AKZ238" s="75"/>
      <c r="ALA238" s="75"/>
      <c r="ALB238" s="75"/>
      <c r="ALC238" s="75"/>
      <c r="ALD238" s="75"/>
      <c r="ALE238" s="75"/>
      <c r="ALF238" s="75"/>
      <c r="ALG238" s="75"/>
      <c r="ALH238" s="75"/>
      <c r="ALI238" s="75"/>
      <c r="ALJ238" s="75"/>
      <c r="ALK238" s="75"/>
      <c r="ALL238" s="75"/>
      <c r="ALM238" s="75"/>
      <c r="ALN238" s="75"/>
      <c r="ALO238" s="75"/>
      <c r="ALP238" s="75"/>
      <c r="ALQ238" s="75"/>
      <c r="ALR238" s="75"/>
      <c r="ALS238" s="75"/>
      <c r="ALT238" s="75"/>
      <c r="ALU238" s="75"/>
      <c r="ALV238" s="75"/>
      <c r="ALW238" s="75"/>
      <c r="ALX238" s="75"/>
      <c r="ALY238" s="75"/>
      <c r="ALZ238" s="75"/>
      <c r="AMA238" s="75"/>
      <c r="AMB238" s="75"/>
      <c r="AMC238" s="75"/>
      <c r="AMD238" s="75"/>
      <c r="AME238" s="75"/>
      <c r="AMF238" s="75"/>
      <c r="AMG238" s="75"/>
      <c r="AMH238" s="75"/>
      <c r="AMI238" s="75"/>
      <c r="AMJ238" s="75"/>
      <c r="AMK238" s="75"/>
      <c r="AML238" s="75"/>
      <c r="AMM238" s="75"/>
      <c r="AMN238" s="75"/>
      <c r="AMO238" s="75"/>
      <c r="AMP238" s="75"/>
      <c r="AMQ238" s="75"/>
      <c r="AMR238" s="75"/>
      <c r="AMS238" s="75"/>
      <c r="AMT238" s="75"/>
      <c r="AMU238" s="75"/>
      <c r="AMV238" s="75"/>
      <c r="AMW238" s="75"/>
      <c r="AMX238" s="75"/>
      <c r="AMY238" s="75"/>
      <c r="AMZ238" s="75"/>
      <c r="ANA238" s="75"/>
      <c r="ANB238" s="75"/>
      <c r="ANC238" s="75"/>
      <c r="AND238" s="75"/>
      <c r="ANE238" s="75"/>
      <c r="ANF238" s="75"/>
      <c r="ANG238" s="75"/>
      <c r="ANH238" s="75"/>
      <c r="ANI238" s="75"/>
      <c r="ANJ238" s="75"/>
      <c r="ANK238" s="75"/>
      <c r="ANL238" s="75"/>
      <c r="ANM238" s="75"/>
      <c r="ANN238" s="75"/>
      <c r="ANO238" s="75"/>
      <c r="ANP238" s="75"/>
      <c r="ANQ238" s="75"/>
      <c r="ANR238" s="75"/>
      <c r="ANS238" s="75"/>
      <c r="ANT238" s="75"/>
      <c r="ANU238" s="75"/>
      <c r="ANV238" s="75"/>
      <c r="ANW238" s="75"/>
      <c r="ANX238" s="75"/>
      <c r="ANY238" s="75"/>
      <c r="ANZ238" s="75"/>
      <c r="AOA238" s="75"/>
      <c r="AOB238" s="75"/>
      <c r="AOC238" s="75"/>
      <c r="AOD238" s="75"/>
      <c r="AOE238" s="75"/>
      <c r="AOF238" s="75"/>
      <c r="AOG238" s="75"/>
      <c r="AOH238" s="75"/>
      <c r="AOI238" s="75"/>
      <c r="AOJ238" s="75"/>
      <c r="AOK238" s="75"/>
      <c r="AOL238" s="75"/>
      <c r="AOM238" s="75"/>
      <c r="AON238" s="75"/>
      <c r="AOO238" s="75"/>
      <c r="AOP238" s="75"/>
      <c r="AOQ238" s="75"/>
      <c r="AOR238" s="75"/>
      <c r="AOS238" s="75"/>
      <c r="AOT238" s="75"/>
      <c r="AOU238" s="75"/>
      <c r="AOV238" s="75"/>
      <c r="AOW238" s="75"/>
      <c r="AOX238" s="75"/>
      <c r="AOY238" s="75"/>
      <c r="AOZ238" s="75"/>
      <c r="APA238" s="75"/>
      <c r="APB238" s="75"/>
      <c r="APC238" s="75"/>
      <c r="APD238" s="75"/>
      <c r="APE238" s="75"/>
      <c r="APF238" s="75"/>
      <c r="APG238" s="75"/>
      <c r="APH238" s="75"/>
      <c r="API238" s="75"/>
      <c r="APJ238" s="75"/>
      <c r="APK238" s="75"/>
      <c r="APL238" s="75"/>
      <c r="APM238" s="75"/>
      <c r="APN238" s="75"/>
      <c r="APO238" s="75"/>
      <c r="APP238" s="75"/>
      <c r="APQ238" s="75"/>
      <c r="APR238" s="75"/>
      <c r="APS238" s="75"/>
      <c r="APT238" s="75"/>
      <c r="APU238" s="75"/>
      <c r="APV238" s="75"/>
      <c r="APW238" s="75"/>
      <c r="APX238" s="75"/>
      <c r="APY238" s="75"/>
      <c r="APZ238" s="75"/>
      <c r="AQA238" s="75"/>
      <c r="AQB238" s="75"/>
      <c r="AQC238" s="75"/>
      <c r="AQD238" s="75"/>
      <c r="AQE238" s="75"/>
      <c r="AQF238" s="75"/>
      <c r="AQG238" s="75"/>
      <c r="AQH238" s="75"/>
      <c r="AQI238" s="75"/>
      <c r="AQJ238" s="75"/>
      <c r="AQK238" s="75"/>
      <c r="AQL238" s="75"/>
      <c r="AQM238" s="75"/>
      <c r="AQN238" s="75"/>
      <c r="AQO238" s="75"/>
      <c r="AQP238" s="75"/>
      <c r="AQQ238" s="75"/>
      <c r="AQR238" s="75"/>
      <c r="AQS238" s="75"/>
      <c r="AQT238" s="75"/>
      <c r="AQU238" s="75"/>
      <c r="AQV238" s="75"/>
      <c r="AQW238" s="75"/>
      <c r="AQX238" s="75"/>
      <c r="AQY238" s="75"/>
      <c r="AQZ238" s="75"/>
      <c r="ARA238" s="75"/>
      <c r="ARB238" s="75"/>
      <c r="ARC238" s="75"/>
      <c r="ARD238" s="75"/>
      <c r="ARE238" s="75"/>
      <c r="ARF238" s="75"/>
      <c r="ARG238" s="75"/>
      <c r="ARH238" s="75"/>
      <c r="ARI238" s="75"/>
      <c r="ARJ238" s="75"/>
      <c r="ARK238" s="75"/>
      <c r="ARL238" s="75"/>
      <c r="ARM238" s="75"/>
      <c r="ARN238" s="75"/>
      <c r="ARO238" s="75"/>
      <c r="ARP238" s="75"/>
      <c r="ARQ238" s="75"/>
      <c r="ARR238" s="75"/>
      <c r="ARS238" s="75"/>
      <c r="ART238" s="75"/>
      <c r="ARU238" s="75"/>
      <c r="ARV238" s="75"/>
      <c r="ARW238" s="75"/>
      <c r="ARX238" s="75"/>
      <c r="ARY238" s="75"/>
      <c r="ARZ238" s="75"/>
      <c r="ASA238" s="75"/>
      <c r="ASB238" s="75"/>
      <c r="ASC238" s="75"/>
      <c r="ASD238" s="75"/>
      <c r="ASE238" s="75"/>
      <c r="ASF238" s="75"/>
      <c r="ASG238" s="75"/>
      <c r="ASH238" s="75"/>
      <c r="ASI238" s="75"/>
      <c r="ASJ238" s="75"/>
      <c r="ASK238" s="75"/>
      <c r="ASL238" s="75"/>
      <c r="ASM238" s="75"/>
      <c r="ASN238" s="75"/>
      <c r="ASO238" s="75"/>
      <c r="ASP238" s="75"/>
      <c r="ASQ238" s="75"/>
      <c r="ASR238" s="75"/>
      <c r="ASS238" s="75"/>
      <c r="AST238" s="75"/>
      <c r="ASU238" s="75"/>
      <c r="ASV238" s="75"/>
      <c r="ASW238" s="75"/>
      <c r="ASX238" s="75"/>
      <c r="ASY238" s="75"/>
      <c r="ASZ238" s="75"/>
      <c r="ATA238" s="75"/>
      <c r="ATB238" s="75"/>
      <c r="ATC238" s="75"/>
      <c r="ATD238" s="75"/>
      <c r="ATE238" s="75"/>
      <c r="ATF238" s="75"/>
      <c r="ATG238" s="75"/>
      <c r="ATH238" s="75"/>
      <c r="ATI238" s="75"/>
      <c r="ATJ238" s="75"/>
      <c r="ATK238" s="75"/>
      <c r="ATL238" s="75"/>
      <c r="ATM238" s="75"/>
      <c r="ATN238" s="75"/>
      <c r="ATO238" s="75"/>
      <c r="ATP238" s="75"/>
      <c r="ATQ238" s="75"/>
      <c r="ATR238" s="75"/>
      <c r="ATS238" s="75"/>
      <c r="ATT238" s="75"/>
      <c r="ATU238" s="75"/>
      <c r="ATV238" s="75"/>
      <c r="ATW238" s="75"/>
      <c r="ATX238" s="75"/>
      <c r="ATY238" s="75"/>
      <c r="ATZ238" s="75"/>
      <c r="AUA238" s="75"/>
      <c r="AUB238" s="75"/>
      <c r="AUC238" s="75"/>
      <c r="AUD238" s="75"/>
      <c r="AUE238" s="75"/>
      <c r="AUF238" s="75"/>
      <c r="AUG238" s="75"/>
      <c r="AUH238" s="75"/>
      <c r="AUI238" s="75"/>
      <c r="AUJ238" s="75"/>
      <c r="AUK238" s="75"/>
      <c r="AUL238" s="75"/>
      <c r="AUM238" s="75"/>
      <c r="AUN238" s="75"/>
      <c r="AUO238" s="75"/>
      <c r="AUP238" s="75"/>
      <c r="AUQ238" s="75"/>
      <c r="AUR238" s="75"/>
      <c r="AUS238" s="75"/>
      <c r="AUT238" s="75"/>
      <c r="AUU238" s="75"/>
      <c r="AUV238" s="75"/>
      <c r="AUW238" s="75"/>
      <c r="AUX238" s="75"/>
      <c r="AUY238" s="75"/>
      <c r="AUZ238" s="75"/>
      <c r="AVA238" s="75"/>
      <c r="AVB238" s="75"/>
      <c r="AVC238" s="75"/>
      <c r="AVD238" s="75"/>
      <c r="AVE238" s="75"/>
      <c r="AVF238" s="75"/>
      <c r="AVG238" s="75"/>
      <c r="AVH238" s="75"/>
      <c r="AVI238" s="75"/>
      <c r="AVJ238" s="75"/>
      <c r="AVK238" s="75"/>
      <c r="AVL238" s="75"/>
      <c r="AVM238" s="75"/>
      <c r="AVN238" s="75"/>
      <c r="AVO238" s="75"/>
      <c r="AVP238" s="75"/>
      <c r="AVQ238" s="75"/>
      <c r="AVR238" s="75"/>
      <c r="AVS238" s="75"/>
      <c r="AVT238" s="75"/>
      <c r="AVU238" s="75"/>
      <c r="AVV238" s="75"/>
      <c r="AVW238" s="75"/>
      <c r="AVX238" s="75"/>
      <c r="AVY238" s="75"/>
      <c r="AVZ238" s="75"/>
      <c r="AWA238" s="75"/>
      <c r="AWB238" s="75"/>
      <c r="AWC238" s="75"/>
      <c r="AWD238" s="75"/>
      <c r="AWE238" s="75"/>
      <c r="AWF238" s="75"/>
      <c r="AWG238" s="75"/>
      <c r="AWH238" s="75"/>
      <c r="AWI238" s="75"/>
      <c r="AWJ238" s="75"/>
      <c r="AWK238" s="75"/>
      <c r="AWL238" s="75"/>
      <c r="AWM238" s="75"/>
      <c r="AWN238" s="75"/>
      <c r="AWO238" s="75"/>
      <c r="AWP238" s="75"/>
      <c r="AWQ238" s="75"/>
      <c r="AWR238" s="75"/>
      <c r="AWS238" s="75"/>
      <c r="AWT238" s="75"/>
      <c r="AWU238" s="75"/>
      <c r="AWV238" s="75"/>
      <c r="AWW238" s="75"/>
      <c r="AWX238" s="75"/>
      <c r="AWY238" s="75"/>
      <c r="AWZ238" s="75"/>
      <c r="AXA238" s="75"/>
      <c r="AXB238" s="75"/>
      <c r="AXC238" s="75"/>
      <c r="AXD238" s="75"/>
      <c r="AXE238" s="75"/>
      <c r="AXF238" s="75"/>
      <c r="AXG238" s="75"/>
      <c r="AXH238" s="75"/>
      <c r="AXI238" s="75"/>
      <c r="AXJ238" s="75"/>
      <c r="AXK238" s="75"/>
      <c r="AXL238" s="75"/>
      <c r="AXM238" s="75"/>
      <c r="AXN238" s="75"/>
      <c r="AXO238" s="75"/>
      <c r="AXP238" s="75"/>
      <c r="AXQ238" s="75"/>
      <c r="AXR238" s="75"/>
      <c r="AXS238" s="75"/>
      <c r="AXT238" s="75"/>
      <c r="AXU238" s="75"/>
      <c r="AXV238" s="75"/>
      <c r="AXW238" s="75"/>
      <c r="AXX238" s="75"/>
      <c r="AXY238" s="75"/>
      <c r="AXZ238" s="75"/>
      <c r="AYA238" s="75"/>
      <c r="AYB238" s="75"/>
      <c r="AYC238" s="75"/>
      <c r="AYD238" s="75"/>
      <c r="AYE238" s="75"/>
      <c r="AYF238" s="75"/>
      <c r="AYG238" s="75"/>
      <c r="AYH238" s="75"/>
      <c r="AYI238" s="75"/>
      <c r="AYJ238" s="75"/>
      <c r="AYK238" s="75"/>
      <c r="AYL238" s="75"/>
      <c r="AYM238" s="75"/>
      <c r="AYN238" s="75"/>
      <c r="AYO238" s="75"/>
      <c r="AYP238" s="75"/>
      <c r="AYQ238" s="75"/>
      <c r="AYR238" s="75"/>
      <c r="AYS238" s="75"/>
      <c r="AYT238" s="75"/>
      <c r="AYU238" s="75"/>
      <c r="AYV238" s="75"/>
      <c r="AYW238" s="75"/>
      <c r="AYX238" s="75"/>
      <c r="AYY238" s="75"/>
      <c r="AYZ238" s="75"/>
      <c r="AZA238" s="75"/>
      <c r="AZB238" s="75"/>
      <c r="AZC238" s="75"/>
      <c r="AZD238" s="75"/>
      <c r="AZE238" s="75"/>
      <c r="AZF238" s="75"/>
      <c r="AZG238" s="75"/>
      <c r="AZH238" s="75"/>
      <c r="AZI238" s="75"/>
      <c r="AZJ238" s="75"/>
      <c r="AZK238" s="75"/>
      <c r="AZL238" s="75"/>
      <c r="AZM238" s="75"/>
      <c r="AZN238" s="75"/>
      <c r="AZO238" s="75"/>
      <c r="AZP238" s="75"/>
      <c r="AZQ238" s="75"/>
      <c r="AZR238" s="75"/>
      <c r="AZS238" s="75"/>
      <c r="AZT238" s="75"/>
      <c r="AZU238" s="75"/>
      <c r="AZV238" s="75"/>
      <c r="AZW238" s="75"/>
      <c r="AZX238" s="75"/>
      <c r="AZY238" s="75"/>
      <c r="AZZ238" s="75"/>
      <c r="BAA238" s="75"/>
      <c r="BAB238" s="75"/>
      <c r="BAC238" s="75"/>
      <c r="BAD238" s="75"/>
      <c r="BAE238" s="75"/>
      <c r="BAF238" s="75"/>
      <c r="BAG238" s="75"/>
      <c r="BAH238" s="75"/>
      <c r="BAI238" s="75"/>
      <c r="BAJ238" s="75"/>
      <c r="BAK238" s="75"/>
      <c r="BAL238" s="75"/>
      <c r="BAM238" s="75"/>
      <c r="BAN238" s="75"/>
      <c r="BAO238" s="75"/>
      <c r="BAP238" s="75"/>
      <c r="BAQ238" s="75"/>
      <c r="BAR238" s="75"/>
      <c r="BAS238" s="75"/>
      <c r="BAT238" s="75"/>
      <c r="BAU238" s="75"/>
      <c r="BAV238" s="75"/>
      <c r="BAW238" s="75"/>
      <c r="BAX238" s="75"/>
      <c r="BAY238" s="75"/>
      <c r="BAZ238" s="75"/>
      <c r="BBA238" s="75"/>
      <c r="BBB238" s="75"/>
      <c r="BBC238" s="75"/>
      <c r="BBD238" s="75"/>
      <c r="BBE238" s="75"/>
      <c r="BBF238" s="75"/>
      <c r="BBG238" s="75"/>
      <c r="BBH238" s="75"/>
      <c r="BBI238" s="75"/>
      <c r="BBJ238" s="75"/>
      <c r="BBK238" s="75"/>
      <c r="BBL238" s="75"/>
      <c r="BBM238" s="75"/>
      <c r="BBN238" s="75"/>
      <c r="BBO238" s="75"/>
      <c r="BBP238" s="75"/>
      <c r="BBQ238" s="75"/>
      <c r="BBR238" s="75"/>
      <c r="BBS238" s="75"/>
      <c r="BBT238" s="75"/>
      <c r="BBU238" s="75"/>
      <c r="BBV238" s="75"/>
      <c r="BBW238" s="75"/>
      <c r="BBX238" s="75"/>
      <c r="BBY238" s="75"/>
      <c r="BBZ238" s="75"/>
      <c r="BCA238" s="75"/>
      <c r="BCB238" s="75"/>
      <c r="BCC238" s="75"/>
      <c r="BCD238" s="75"/>
      <c r="BCE238" s="75"/>
      <c r="BCF238" s="75"/>
      <c r="BCG238" s="75"/>
      <c r="BCH238" s="75"/>
      <c r="BCI238" s="75"/>
      <c r="BCJ238" s="75"/>
      <c r="BCK238" s="75"/>
      <c r="BCL238" s="75"/>
      <c r="BCM238" s="75"/>
      <c r="BCN238" s="75"/>
      <c r="BCO238" s="75"/>
      <c r="BCP238" s="75"/>
      <c r="BCQ238" s="75"/>
      <c r="BCR238" s="75"/>
      <c r="BCS238" s="75"/>
      <c r="BCT238" s="75"/>
      <c r="BCU238" s="75"/>
      <c r="BCV238" s="75"/>
      <c r="BCW238" s="75"/>
      <c r="BCX238" s="75"/>
      <c r="BCY238" s="75"/>
      <c r="BCZ238" s="75"/>
      <c r="BDA238" s="75"/>
      <c r="BDB238" s="75"/>
      <c r="BDC238" s="75"/>
      <c r="BDD238" s="75"/>
      <c r="BDE238" s="75"/>
      <c r="BDF238" s="75"/>
      <c r="BDG238" s="75"/>
      <c r="BDH238" s="75"/>
      <c r="BDI238" s="75"/>
      <c r="BDJ238" s="75"/>
      <c r="BDK238" s="75"/>
      <c r="BDL238" s="75"/>
      <c r="BDM238" s="75"/>
      <c r="BDN238" s="75"/>
      <c r="BDO238" s="75"/>
      <c r="BDP238" s="75"/>
      <c r="BDQ238" s="75"/>
      <c r="BDR238" s="75"/>
      <c r="BDS238" s="75"/>
      <c r="BDT238" s="75"/>
      <c r="BDU238" s="75"/>
      <c r="BDV238" s="75"/>
      <c r="BDW238" s="75"/>
      <c r="BDX238" s="75"/>
      <c r="BDY238" s="75"/>
      <c r="BDZ238" s="75"/>
      <c r="BEA238" s="75"/>
      <c r="BEB238" s="75"/>
      <c r="BEC238" s="75"/>
      <c r="BED238" s="75"/>
      <c r="BEE238" s="75"/>
      <c r="BEF238" s="75"/>
      <c r="BEG238" s="75"/>
      <c r="BEH238" s="75"/>
      <c r="BEI238" s="75"/>
      <c r="BEJ238" s="75"/>
      <c r="BEK238" s="75"/>
      <c r="BEL238" s="75"/>
      <c r="BEM238" s="75"/>
      <c r="BEN238" s="75"/>
      <c r="BEO238" s="75"/>
      <c r="BEP238" s="75"/>
      <c r="BEQ238" s="75"/>
      <c r="BER238" s="75"/>
      <c r="BES238" s="75"/>
      <c r="BET238" s="75"/>
      <c r="BEU238" s="75"/>
      <c r="BEV238" s="75"/>
      <c r="BEW238" s="75"/>
      <c r="BEX238" s="75"/>
      <c r="BEY238" s="75"/>
      <c r="BEZ238" s="75"/>
      <c r="BFA238" s="75"/>
      <c r="BFB238" s="75"/>
      <c r="BFC238" s="75"/>
      <c r="BFD238" s="75"/>
      <c r="BFE238" s="75"/>
      <c r="BFF238" s="75"/>
      <c r="BFG238" s="75"/>
      <c r="BFH238" s="75"/>
      <c r="BFI238" s="75"/>
      <c r="BFJ238" s="75"/>
      <c r="BFK238" s="75"/>
      <c r="BFL238" s="75"/>
      <c r="BFM238" s="75"/>
      <c r="BFN238" s="75"/>
      <c r="BFO238" s="75"/>
      <c r="BFP238" s="75"/>
      <c r="BFQ238" s="75"/>
      <c r="BFR238" s="75"/>
      <c r="BFS238" s="75"/>
      <c r="BFT238" s="75"/>
      <c r="BFU238" s="75"/>
      <c r="BFV238" s="75"/>
      <c r="BFW238" s="75"/>
      <c r="BFX238" s="75"/>
      <c r="BFY238" s="75"/>
      <c r="BFZ238" s="75"/>
      <c r="BGA238" s="75"/>
      <c r="BGB238" s="75"/>
      <c r="BGC238" s="75"/>
      <c r="BGD238" s="75"/>
      <c r="BGE238" s="75"/>
      <c r="BGF238" s="75"/>
      <c r="BGG238" s="75"/>
      <c r="BGH238" s="75"/>
      <c r="BGI238" s="75"/>
      <c r="BGJ238" s="75"/>
      <c r="BGK238" s="75"/>
      <c r="BGL238" s="75"/>
      <c r="BGM238" s="75"/>
      <c r="BGN238" s="75"/>
      <c r="BGO238" s="75"/>
      <c r="BGP238" s="75"/>
      <c r="BGQ238" s="75"/>
      <c r="BGR238" s="75"/>
      <c r="BGS238" s="75"/>
      <c r="BGT238" s="75"/>
      <c r="BGU238" s="75"/>
      <c r="BGV238" s="75"/>
      <c r="BGW238" s="75"/>
      <c r="BGX238" s="75"/>
      <c r="BGY238" s="75"/>
      <c r="BGZ238" s="75"/>
      <c r="BHA238" s="75"/>
      <c r="BHB238" s="75"/>
      <c r="BHC238" s="75"/>
      <c r="BHD238" s="75"/>
      <c r="BHE238" s="75"/>
      <c r="BHF238" s="75"/>
      <c r="BHG238" s="75"/>
      <c r="BHH238" s="75"/>
      <c r="BHI238" s="75"/>
      <c r="BHJ238" s="75"/>
      <c r="BHK238" s="75"/>
      <c r="BHL238" s="75"/>
      <c r="BHM238" s="75"/>
      <c r="BHN238" s="75"/>
      <c r="BHO238" s="75"/>
      <c r="BHP238" s="75"/>
      <c r="BHQ238" s="75"/>
      <c r="BHR238" s="75"/>
      <c r="BHS238" s="75"/>
      <c r="BHT238" s="75"/>
      <c r="BHU238" s="75"/>
      <c r="BHV238" s="75"/>
      <c r="BHW238" s="75"/>
      <c r="BHX238" s="75"/>
      <c r="BHY238" s="75"/>
      <c r="BHZ238" s="75"/>
      <c r="BIA238" s="75"/>
      <c r="BIB238" s="75"/>
      <c r="BIC238" s="75"/>
      <c r="BID238" s="75"/>
      <c r="BIE238" s="75"/>
      <c r="BIF238" s="75"/>
      <c r="BIG238" s="75"/>
      <c r="BIH238" s="75"/>
      <c r="BII238" s="75"/>
      <c r="BIJ238" s="75"/>
      <c r="BIK238" s="75"/>
      <c r="BIL238" s="75"/>
      <c r="BIM238" s="75"/>
      <c r="BIN238" s="75"/>
      <c r="BIO238" s="75"/>
      <c r="BIP238" s="75"/>
      <c r="BIQ238" s="75"/>
      <c r="BIR238" s="75"/>
      <c r="BIS238" s="75"/>
      <c r="BIT238" s="75"/>
      <c r="BIU238" s="75"/>
      <c r="BIV238" s="75"/>
      <c r="BIW238" s="75"/>
      <c r="BIX238" s="75"/>
      <c r="BIY238" s="75"/>
      <c r="BIZ238" s="75"/>
      <c r="BJA238" s="75"/>
      <c r="BJB238" s="75"/>
      <c r="BJC238" s="75"/>
      <c r="BJD238" s="75"/>
      <c r="BJE238" s="75"/>
      <c r="BJF238" s="75"/>
      <c r="BJG238" s="75"/>
      <c r="BJH238" s="75"/>
      <c r="BJI238" s="75"/>
      <c r="BJJ238" s="75"/>
      <c r="BJK238" s="75"/>
      <c r="BJL238" s="75"/>
      <c r="BJM238" s="75"/>
      <c r="BJN238" s="75"/>
      <c r="BJO238" s="75"/>
      <c r="BJP238" s="75"/>
      <c r="BJQ238" s="75"/>
      <c r="BJR238" s="75"/>
      <c r="BJS238" s="75"/>
      <c r="BJT238" s="75"/>
      <c r="BJU238" s="75"/>
      <c r="BJV238" s="75"/>
      <c r="BJW238" s="75"/>
      <c r="BJX238" s="75"/>
      <c r="BJY238" s="75"/>
      <c r="BJZ238" s="75"/>
      <c r="BKA238" s="75"/>
      <c r="BKB238" s="75"/>
      <c r="BKC238" s="75"/>
      <c r="BKD238" s="75"/>
      <c r="BKE238" s="75"/>
      <c r="BKF238" s="75"/>
      <c r="BKG238" s="75"/>
      <c r="BKH238" s="75"/>
      <c r="BKI238" s="75"/>
      <c r="BKJ238" s="75"/>
      <c r="BKK238" s="75"/>
      <c r="BKL238" s="75"/>
      <c r="BKM238" s="75"/>
      <c r="BKN238" s="75"/>
      <c r="BKO238" s="75"/>
      <c r="BKP238" s="75"/>
      <c r="BKQ238" s="75"/>
      <c r="BKR238" s="75"/>
      <c r="BKS238" s="75"/>
      <c r="BKT238" s="75"/>
      <c r="BKU238" s="75"/>
      <c r="BKV238" s="75"/>
      <c r="BKW238" s="75"/>
      <c r="BKX238" s="75"/>
      <c r="BKY238" s="75"/>
      <c r="BKZ238" s="75"/>
      <c r="BLA238" s="75"/>
      <c r="BLB238" s="75"/>
      <c r="BLC238" s="75"/>
      <c r="BLD238" s="75"/>
      <c r="BLE238" s="75"/>
      <c r="BLF238" s="75"/>
      <c r="BLG238" s="75"/>
      <c r="BLH238" s="75"/>
      <c r="BLI238" s="75"/>
      <c r="BLJ238" s="75"/>
      <c r="BLK238" s="75"/>
      <c r="BLL238" s="75"/>
      <c r="BLM238" s="75"/>
      <c r="BLN238" s="75"/>
      <c r="BLO238" s="75"/>
      <c r="BLP238" s="75"/>
      <c r="BLQ238" s="75"/>
      <c r="BLR238" s="75"/>
      <c r="BLS238" s="75"/>
      <c r="BLT238" s="75"/>
      <c r="BLU238" s="75"/>
      <c r="BLV238" s="75"/>
      <c r="BLW238" s="75"/>
      <c r="BLX238" s="75"/>
      <c r="BLY238" s="75"/>
      <c r="BLZ238" s="75"/>
      <c r="BMA238" s="75"/>
      <c r="BMB238" s="75"/>
      <c r="BMC238" s="75"/>
      <c r="BMD238" s="75"/>
      <c r="BME238" s="75"/>
      <c r="BMF238" s="75"/>
      <c r="BMG238" s="75"/>
      <c r="BMH238" s="75"/>
      <c r="BMI238" s="75"/>
      <c r="BMJ238" s="75"/>
      <c r="BMK238" s="75"/>
      <c r="BML238" s="75"/>
      <c r="BMM238" s="75"/>
      <c r="BMN238" s="75"/>
      <c r="BMO238" s="75"/>
      <c r="BMP238" s="75"/>
      <c r="BMQ238" s="75"/>
      <c r="BMR238" s="75"/>
      <c r="BMS238" s="75"/>
      <c r="BMT238" s="75"/>
      <c r="BMU238" s="75"/>
      <c r="BMV238" s="75"/>
      <c r="BMW238" s="75"/>
      <c r="BMX238" s="75"/>
      <c r="BMY238" s="75"/>
      <c r="BMZ238" s="75"/>
      <c r="BNA238" s="75"/>
      <c r="BNB238" s="75"/>
      <c r="BNC238" s="75"/>
      <c r="BND238" s="75"/>
      <c r="BNE238" s="75"/>
      <c r="BNF238" s="75"/>
      <c r="BNG238" s="75"/>
      <c r="BNH238" s="75"/>
      <c r="BNI238" s="75"/>
      <c r="BNJ238" s="75"/>
      <c r="BNK238" s="75"/>
      <c r="BNL238" s="75"/>
      <c r="BNM238" s="75"/>
      <c r="BNN238" s="75"/>
      <c r="BNO238" s="75"/>
      <c r="BNP238" s="75"/>
      <c r="BNQ238" s="75"/>
      <c r="BNR238" s="75"/>
      <c r="BNS238" s="75"/>
      <c r="BNT238" s="75"/>
      <c r="BNU238" s="75"/>
      <c r="BNV238" s="75"/>
      <c r="BNW238" s="75"/>
      <c r="BNX238" s="75"/>
      <c r="BNY238" s="75"/>
      <c r="BNZ238" s="75"/>
      <c r="BOA238" s="75"/>
      <c r="BOB238" s="75"/>
      <c r="BOC238" s="75"/>
      <c r="BOD238" s="75"/>
      <c r="BOE238" s="75"/>
      <c r="BOF238" s="75"/>
      <c r="BOG238" s="75"/>
      <c r="BOH238" s="75"/>
      <c r="BOI238" s="75"/>
      <c r="BOJ238" s="75"/>
      <c r="BOK238" s="75"/>
      <c r="BOL238" s="75"/>
      <c r="BOM238" s="75"/>
      <c r="BON238" s="75"/>
      <c r="BOO238" s="75"/>
      <c r="BOP238" s="75"/>
      <c r="BOQ238" s="75"/>
      <c r="BOR238" s="75"/>
      <c r="BOS238" s="75"/>
      <c r="BOT238" s="75"/>
      <c r="BOU238" s="75"/>
      <c r="BOV238" s="75"/>
      <c r="BOW238" s="75"/>
      <c r="BOX238" s="75"/>
      <c r="BOY238" s="75"/>
      <c r="BOZ238" s="75"/>
      <c r="BPA238" s="75"/>
      <c r="BPB238" s="75"/>
      <c r="BPC238" s="75"/>
      <c r="BPD238" s="75"/>
      <c r="BPE238" s="75"/>
      <c r="BPF238" s="75"/>
      <c r="BPG238" s="75"/>
      <c r="BPH238" s="75"/>
      <c r="BPI238" s="75"/>
      <c r="BPJ238" s="75"/>
      <c r="BPK238" s="75"/>
      <c r="BPL238" s="75"/>
      <c r="BPM238" s="75"/>
      <c r="BPN238" s="75"/>
      <c r="BPO238" s="75"/>
      <c r="BPP238" s="75"/>
      <c r="BPQ238" s="75"/>
      <c r="BPR238" s="75"/>
      <c r="BPS238" s="75"/>
      <c r="BPT238" s="75"/>
      <c r="BPU238" s="75"/>
      <c r="BPV238" s="75"/>
      <c r="BPW238" s="75"/>
      <c r="BPX238" s="75"/>
      <c r="BPY238" s="75"/>
      <c r="BPZ238" s="75"/>
      <c r="BQA238" s="75"/>
      <c r="BQB238" s="75"/>
      <c r="BQC238" s="75"/>
      <c r="BQD238" s="75"/>
      <c r="BQE238" s="75"/>
      <c r="BQF238" s="75"/>
      <c r="BQG238" s="75"/>
      <c r="BQH238" s="75"/>
      <c r="BQI238" s="75"/>
      <c r="BQJ238" s="75"/>
      <c r="BQK238" s="75"/>
      <c r="BQL238" s="75"/>
      <c r="BQM238" s="75"/>
      <c r="BQN238" s="75"/>
      <c r="BQO238" s="75"/>
      <c r="BQP238" s="75"/>
      <c r="BQQ238" s="75"/>
      <c r="BQR238" s="75"/>
      <c r="BQS238" s="75"/>
      <c r="BQT238" s="75"/>
      <c r="BQU238" s="75"/>
      <c r="BQV238" s="75"/>
      <c r="BQW238" s="75"/>
      <c r="BQX238" s="75"/>
      <c r="BQY238" s="75"/>
      <c r="BQZ238" s="75"/>
      <c r="BRA238" s="75"/>
      <c r="BRB238" s="75"/>
      <c r="BRC238" s="75"/>
      <c r="BRD238" s="75"/>
      <c r="BRE238" s="75"/>
      <c r="BRF238" s="75"/>
      <c r="BRG238" s="75"/>
      <c r="BRH238" s="75"/>
      <c r="BRI238" s="75"/>
      <c r="BRJ238" s="75"/>
      <c r="BRK238" s="75"/>
      <c r="BRL238" s="75"/>
      <c r="BRM238" s="75"/>
      <c r="BRN238" s="75"/>
      <c r="BRO238" s="75"/>
      <c r="BRP238" s="75"/>
      <c r="BRQ238" s="75"/>
      <c r="BRR238" s="75"/>
      <c r="BRS238" s="75"/>
      <c r="BRT238" s="75"/>
      <c r="BRU238" s="75"/>
      <c r="BRV238" s="75"/>
      <c r="BRW238" s="75"/>
      <c r="BRX238" s="75"/>
      <c r="BRY238" s="75"/>
      <c r="BRZ238" s="75"/>
      <c r="BSA238" s="75"/>
      <c r="BSB238" s="75"/>
      <c r="BSC238" s="75"/>
      <c r="BSD238" s="75"/>
      <c r="BSE238" s="75"/>
      <c r="BSF238" s="75"/>
      <c r="BSG238" s="75"/>
      <c r="BSH238" s="75"/>
      <c r="BSI238" s="75"/>
      <c r="BSJ238" s="75"/>
      <c r="BSK238" s="75"/>
      <c r="BSL238" s="75"/>
      <c r="BSM238" s="75"/>
      <c r="BSN238" s="75"/>
      <c r="BSO238" s="75"/>
      <c r="BSP238" s="75"/>
      <c r="BSQ238" s="75"/>
      <c r="BSR238" s="75"/>
      <c r="BSS238" s="75"/>
      <c r="BST238" s="75"/>
      <c r="BSU238" s="75"/>
      <c r="BSV238" s="75"/>
      <c r="BSW238" s="75"/>
      <c r="BSX238" s="75"/>
      <c r="BSY238" s="75"/>
      <c r="BSZ238" s="75"/>
      <c r="BTA238" s="75"/>
      <c r="BTB238" s="75"/>
      <c r="BTC238" s="75"/>
      <c r="BTD238" s="75"/>
      <c r="BTE238" s="75"/>
      <c r="BTF238" s="75"/>
      <c r="BTG238" s="75"/>
      <c r="BTH238" s="75"/>
      <c r="BTI238" s="75"/>
      <c r="BTJ238" s="75"/>
      <c r="BTK238" s="75"/>
      <c r="BTL238" s="75"/>
      <c r="BTM238" s="75"/>
      <c r="BTN238" s="75"/>
      <c r="BTO238" s="75"/>
      <c r="BTP238" s="75"/>
      <c r="BTQ238" s="75"/>
      <c r="BTR238" s="75"/>
      <c r="BTS238" s="75"/>
      <c r="BTT238" s="75"/>
      <c r="BTU238" s="75"/>
      <c r="BTV238" s="75"/>
      <c r="BTW238" s="75"/>
      <c r="BTX238" s="75"/>
      <c r="BTY238" s="75"/>
      <c r="BTZ238" s="75"/>
      <c r="BUA238" s="75"/>
      <c r="BUB238" s="75"/>
      <c r="BUC238" s="75"/>
      <c r="BUD238" s="75"/>
      <c r="BUE238" s="75"/>
      <c r="BUF238" s="75"/>
      <c r="BUG238" s="75"/>
      <c r="BUH238" s="75"/>
      <c r="BUI238" s="75"/>
      <c r="BUJ238" s="75"/>
      <c r="BUK238" s="75"/>
      <c r="BUL238" s="75"/>
      <c r="BUM238" s="75"/>
      <c r="BUN238" s="75"/>
      <c r="BUO238" s="75"/>
      <c r="BUP238" s="75"/>
      <c r="BUQ238" s="75"/>
      <c r="BUR238" s="75"/>
      <c r="BUS238" s="75"/>
      <c r="BUT238" s="75"/>
      <c r="BUU238" s="75"/>
      <c r="BUV238" s="75"/>
      <c r="BUW238" s="75"/>
      <c r="BUX238" s="75"/>
      <c r="BUY238" s="75"/>
      <c r="BUZ238" s="75"/>
      <c r="BVA238" s="75"/>
      <c r="BVB238" s="75"/>
      <c r="BVC238" s="75"/>
      <c r="BVD238" s="75"/>
      <c r="BVE238" s="75"/>
      <c r="BVF238" s="75"/>
      <c r="BVG238" s="75"/>
      <c r="BVH238" s="75"/>
      <c r="BVI238" s="75"/>
      <c r="BVJ238" s="75"/>
      <c r="BVK238" s="75"/>
      <c r="BVL238" s="75"/>
      <c r="BVM238" s="75"/>
      <c r="BVN238" s="75"/>
      <c r="BVO238" s="75"/>
      <c r="BVP238" s="75"/>
      <c r="BVQ238" s="75"/>
      <c r="BVR238" s="75"/>
      <c r="BVS238" s="75"/>
      <c r="BVT238" s="75"/>
      <c r="BVU238" s="75"/>
      <c r="BVV238" s="75"/>
      <c r="BVW238" s="75"/>
      <c r="BVX238" s="75"/>
      <c r="BVY238" s="75"/>
      <c r="BVZ238" s="75"/>
      <c r="BWA238" s="75"/>
      <c r="BWB238" s="75"/>
      <c r="BWC238" s="75"/>
      <c r="BWD238" s="75"/>
      <c r="BWE238" s="75"/>
      <c r="BWF238" s="75"/>
      <c r="BWG238" s="75"/>
      <c r="BWH238" s="75"/>
      <c r="BWI238" s="75"/>
      <c r="BWJ238" s="75"/>
      <c r="BWK238" s="75"/>
      <c r="BWL238" s="75"/>
      <c r="BWM238" s="75"/>
      <c r="BWN238" s="75"/>
      <c r="BWO238" s="75"/>
      <c r="BWP238" s="75"/>
      <c r="BWQ238" s="75"/>
      <c r="BWR238" s="75"/>
      <c r="BWS238" s="75"/>
      <c r="BWT238" s="75"/>
      <c r="BWU238" s="75"/>
      <c r="BWV238" s="75"/>
      <c r="BWW238" s="75"/>
      <c r="BWX238" s="75"/>
      <c r="BWY238" s="75"/>
      <c r="BWZ238" s="75"/>
      <c r="BXA238" s="75"/>
      <c r="BXB238" s="75"/>
      <c r="BXC238" s="75"/>
      <c r="BXD238" s="75"/>
      <c r="BXE238" s="75"/>
      <c r="BXF238" s="75"/>
      <c r="BXG238" s="75"/>
      <c r="BXH238" s="75"/>
      <c r="BXI238" s="75"/>
      <c r="BXJ238" s="75"/>
      <c r="BXK238" s="75"/>
      <c r="BXL238" s="75"/>
      <c r="BXM238" s="75"/>
      <c r="BXN238" s="75"/>
      <c r="BXO238" s="75"/>
      <c r="BXP238" s="75"/>
      <c r="BXQ238" s="75"/>
      <c r="BXR238" s="75"/>
      <c r="BXS238" s="75"/>
      <c r="BXT238" s="75"/>
      <c r="BXU238" s="75"/>
      <c r="BXV238" s="75"/>
      <c r="BXW238" s="75"/>
      <c r="BXX238" s="75"/>
      <c r="BXY238" s="75"/>
      <c r="BXZ238" s="75"/>
      <c r="BYA238" s="75"/>
      <c r="BYB238" s="75"/>
      <c r="BYC238" s="75"/>
      <c r="BYD238" s="75"/>
      <c r="BYE238" s="75"/>
      <c r="BYF238" s="75"/>
      <c r="BYG238" s="75"/>
      <c r="BYH238" s="75"/>
      <c r="BYI238" s="75"/>
      <c r="BYJ238" s="75"/>
      <c r="BYK238" s="75"/>
      <c r="BYL238" s="75"/>
      <c r="BYM238" s="75"/>
      <c r="BYN238" s="75"/>
      <c r="BYO238" s="75"/>
      <c r="BYP238" s="75"/>
      <c r="BYQ238" s="75"/>
      <c r="BYR238" s="75"/>
      <c r="BYS238" s="75"/>
      <c r="BYT238" s="75"/>
      <c r="BYU238" s="75"/>
      <c r="BYV238" s="75"/>
      <c r="BYW238" s="75"/>
      <c r="BYX238" s="75"/>
      <c r="BYY238" s="75"/>
      <c r="BYZ238" s="75"/>
      <c r="BZA238" s="75"/>
      <c r="BZB238" s="75"/>
      <c r="BZC238" s="75"/>
      <c r="BZD238" s="75"/>
      <c r="BZE238" s="75"/>
      <c r="BZF238" s="75"/>
      <c r="BZG238" s="75"/>
      <c r="BZH238" s="75"/>
      <c r="BZI238" s="75"/>
      <c r="BZJ238" s="75"/>
      <c r="BZK238" s="75"/>
      <c r="BZL238" s="75"/>
      <c r="BZM238" s="75"/>
      <c r="BZN238" s="75"/>
      <c r="BZO238" s="75"/>
      <c r="BZP238" s="75"/>
      <c r="BZQ238" s="75"/>
      <c r="BZR238" s="75"/>
      <c r="BZS238" s="75"/>
      <c r="BZT238" s="75"/>
      <c r="BZU238" s="75"/>
      <c r="BZV238" s="75"/>
      <c r="BZW238" s="75"/>
      <c r="BZX238" s="75"/>
      <c r="BZY238" s="75"/>
      <c r="BZZ238" s="75"/>
      <c r="CAA238" s="75"/>
      <c r="CAB238" s="75"/>
      <c r="CAC238" s="75"/>
      <c r="CAD238" s="75"/>
      <c r="CAE238" s="75"/>
      <c r="CAF238" s="75"/>
      <c r="CAG238" s="75"/>
      <c r="CAH238" s="75"/>
      <c r="CAI238" s="75"/>
      <c r="CAJ238" s="75"/>
      <c r="CAK238" s="75"/>
      <c r="CAL238" s="75"/>
      <c r="CAM238" s="75"/>
      <c r="CAN238" s="75"/>
      <c r="CAO238" s="75"/>
      <c r="CAP238" s="75"/>
      <c r="CAQ238" s="75"/>
      <c r="CAR238" s="75"/>
      <c r="CAS238" s="75"/>
      <c r="CAT238" s="75"/>
      <c r="CAU238" s="75"/>
      <c r="CAV238" s="75"/>
      <c r="CAW238" s="75"/>
      <c r="CAX238" s="75"/>
      <c r="CAY238" s="75"/>
      <c r="CAZ238" s="75"/>
      <c r="CBA238" s="75"/>
      <c r="CBB238" s="75"/>
      <c r="CBC238" s="75"/>
      <c r="CBD238" s="75"/>
      <c r="CBE238" s="75"/>
      <c r="CBF238" s="75"/>
      <c r="CBG238" s="75"/>
      <c r="CBH238" s="75"/>
      <c r="CBI238" s="75"/>
      <c r="CBJ238" s="75"/>
      <c r="CBK238" s="75"/>
      <c r="CBL238" s="75"/>
      <c r="CBM238" s="75"/>
      <c r="CBN238" s="75"/>
      <c r="CBO238" s="75"/>
      <c r="CBP238" s="75"/>
      <c r="CBQ238" s="75"/>
      <c r="CBR238" s="75"/>
      <c r="CBS238" s="75"/>
      <c r="CBT238" s="75"/>
      <c r="CBU238" s="75"/>
      <c r="CBV238" s="75"/>
      <c r="CBW238" s="75"/>
      <c r="CBX238" s="75"/>
      <c r="CBY238" s="75"/>
      <c r="CBZ238" s="75"/>
      <c r="CCA238" s="75"/>
      <c r="CCB238" s="75"/>
      <c r="CCC238" s="75"/>
      <c r="CCD238" s="75"/>
      <c r="CCE238" s="75"/>
      <c r="CCF238" s="75"/>
      <c r="CCG238" s="75"/>
      <c r="CCH238" s="75"/>
      <c r="CCI238" s="75"/>
      <c r="CCJ238" s="75"/>
      <c r="CCK238" s="75"/>
      <c r="CCL238" s="75"/>
      <c r="CCM238" s="75"/>
      <c r="CCN238" s="75"/>
      <c r="CCO238" s="75"/>
      <c r="CCP238" s="75"/>
      <c r="CCQ238" s="75"/>
      <c r="CCR238" s="75"/>
      <c r="CCS238" s="75"/>
      <c r="CCT238" s="75"/>
      <c r="CCU238" s="75"/>
      <c r="CCV238" s="75"/>
      <c r="CCW238" s="75"/>
      <c r="CCX238" s="75"/>
      <c r="CCY238" s="75"/>
      <c r="CCZ238" s="75"/>
      <c r="CDA238" s="75"/>
      <c r="CDB238" s="75"/>
      <c r="CDC238" s="75"/>
      <c r="CDD238" s="75"/>
      <c r="CDE238" s="75"/>
      <c r="CDF238" s="75"/>
      <c r="CDG238" s="75"/>
      <c r="CDH238" s="75"/>
      <c r="CDI238" s="75"/>
      <c r="CDJ238" s="75"/>
      <c r="CDK238" s="75"/>
      <c r="CDL238" s="75"/>
      <c r="CDM238" s="75"/>
      <c r="CDN238" s="75"/>
      <c r="CDO238" s="75"/>
      <c r="CDP238" s="75"/>
      <c r="CDQ238" s="75"/>
      <c r="CDR238" s="75"/>
      <c r="CDS238" s="75"/>
      <c r="CDT238" s="75"/>
      <c r="CDU238" s="75"/>
      <c r="CDV238" s="75"/>
      <c r="CDW238" s="75"/>
      <c r="CDX238" s="75"/>
      <c r="CDY238" s="75"/>
      <c r="CDZ238" s="75"/>
      <c r="CEA238" s="75"/>
      <c r="CEB238" s="75"/>
      <c r="CEC238" s="75"/>
      <c r="CED238" s="75"/>
      <c r="CEE238" s="75"/>
      <c r="CEF238" s="75"/>
      <c r="CEG238" s="75"/>
      <c r="CEH238" s="75"/>
      <c r="CEI238" s="75"/>
      <c r="CEJ238" s="75"/>
      <c r="CEK238" s="75"/>
      <c r="CEL238" s="75"/>
      <c r="CEM238" s="75"/>
      <c r="CEN238" s="75"/>
      <c r="CEO238" s="75"/>
      <c r="CEP238" s="75"/>
      <c r="CEQ238" s="75"/>
      <c r="CER238" s="75"/>
      <c r="CES238" s="75"/>
      <c r="CET238" s="75"/>
      <c r="CEU238" s="75"/>
      <c r="CEV238" s="75"/>
      <c r="CEW238" s="75"/>
      <c r="CEX238" s="75"/>
      <c r="CEY238" s="75"/>
      <c r="CEZ238" s="75"/>
      <c r="CFA238" s="75"/>
      <c r="CFB238" s="75"/>
      <c r="CFC238" s="75"/>
      <c r="CFD238" s="75"/>
      <c r="CFE238" s="75"/>
      <c r="CFF238" s="75"/>
      <c r="CFG238" s="75"/>
      <c r="CFH238" s="75"/>
      <c r="CFI238" s="75"/>
      <c r="CFJ238" s="75"/>
      <c r="CFK238" s="75"/>
      <c r="CFL238" s="75"/>
      <c r="CFM238" s="75"/>
      <c r="CFN238" s="75"/>
      <c r="CFO238" s="75"/>
      <c r="CFP238" s="75"/>
      <c r="CFQ238" s="75"/>
      <c r="CFR238" s="75"/>
      <c r="CFS238" s="75"/>
      <c r="CFT238" s="75"/>
      <c r="CFU238" s="75"/>
      <c r="CFV238" s="75"/>
      <c r="CFW238" s="75"/>
      <c r="CFX238" s="75"/>
      <c r="CFY238" s="75"/>
      <c r="CFZ238" s="75"/>
      <c r="CGA238" s="75"/>
      <c r="CGB238" s="75"/>
      <c r="CGC238" s="75"/>
      <c r="CGD238" s="75"/>
      <c r="CGE238" s="75"/>
      <c r="CGF238" s="75"/>
      <c r="CGG238" s="75"/>
      <c r="CGH238" s="75"/>
      <c r="CGI238" s="75"/>
      <c r="CGJ238" s="75"/>
      <c r="CGK238" s="75"/>
      <c r="CGL238" s="75"/>
      <c r="CGM238" s="75"/>
      <c r="CGN238" s="75"/>
      <c r="CGO238" s="75"/>
      <c r="CGP238" s="75"/>
      <c r="CGQ238" s="75"/>
      <c r="CGR238" s="75"/>
      <c r="CGS238" s="75"/>
      <c r="CGT238" s="75"/>
      <c r="CGU238" s="75"/>
      <c r="CGV238" s="75"/>
      <c r="CGW238" s="75"/>
      <c r="CGX238" s="75"/>
      <c r="CGY238" s="75"/>
      <c r="CGZ238" s="75"/>
      <c r="CHA238" s="75"/>
      <c r="CHB238" s="75"/>
      <c r="CHC238" s="75"/>
      <c r="CHD238" s="75"/>
      <c r="CHE238" s="75"/>
      <c r="CHF238" s="75"/>
      <c r="CHG238" s="75"/>
      <c r="CHH238" s="75"/>
      <c r="CHI238" s="75"/>
      <c r="CHJ238" s="75"/>
      <c r="CHK238" s="75"/>
      <c r="CHL238" s="75"/>
      <c r="CHM238" s="75"/>
      <c r="CHN238" s="75"/>
      <c r="CHO238" s="75"/>
      <c r="CHP238" s="75"/>
      <c r="CHQ238" s="75"/>
      <c r="CHR238" s="75"/>
      <c r="CHS238" s="75"/>
      <c r="CHT238" s="75"/>
      <c r="CHU238" s="75"/>
      <c r="CHV238" s="75"/>
      <c r="CHW238" s="75"/>
      <c r="CHX238" s="75"/>
      <c r="CHY238" s="75"/>
      <c r="CHZ238" s="75"/>
      <c r="CIA238" s="75"/>
      <c r="CIB238" s="75"/>
      <c r="CIC238" s="75"/>
      <c r="CID238" s="75"/>
      <c r="CIE238" s="75"/>
      <c r="CIF238" s="75"/>
      <c r="CIG238" s="75"/>
      <c r="CIH238" s="75"/>
      <c r="CII238" s="75"/>
      <c r="CIJ238" s="75"/>
      <c r="CIK238" s="75"/>
      <c r="CIL238" s="75"/>
      <c r="CIM238" s="75"/>
      <c r="CIN238" s="75"/>
      <c r="CIO238" s="75"/>
      <c r="CIP238" s="75"/>
      <c r="CIQ238" s="75"/>
      <c r="CIR238" s="75"/>
      <c r="CIS238" s="75"/>
      <c r="CIT238" s="75"/>
      <c r="CIU238" s="75"/>
      <c r="CIV238" s="75"/>
      <c r="CIW238" s="75"/>
      <c r="CIX238" s="75"/>
      <c r="CIY238" s="75"/>
      <c r="CIZ238" s="75"/>
      <c r="CJA238" s="75"/>
      <c r="CJB238" s="75"/>
      <c r="CJC238" s="75"/>
      <c r="CJD238" s="75"/>
      <c r="CJE238" s="75"/>
      <c r="CJF238" s="75"/>
      <c r="CJG238" s="75"/>
      <c r="CJH238" s="75"/>
      <c r="CJI238" s="75"/>
      <c r="CJJ238" s="75"/>
      <c r="CJK238" s="75"/>
      <c r="CJL238" s="75"/>
      <c r="CJM238" s="75"/>
      <c r="CJN238" s="75"/>
      <c r="CJO238" s="75"/>
      <c r="CJP238" s="75"/>
      <c r="CJQ238" s="75"/>
      <c r="CJR238" s="75"/>
      <c r="CJS238" s="75"/>
      <c r="CJT238" s="75"/>
      <c r="CJU238" s="75"/>
      <c r="CJV238" s="75"/>
      <c r="CJW238" s="75"/>
      <c r="CJX238" s="75"/>
      <c r="CJY238" s="75"/>
      <c r="CJZ238" s="75"/>
      <c r="CKA238" s="75"/>
      <c r="CKB238" s="75"/>
      <c r="CKC238" s="75"/>
      <c r="CKD238" s="75"/>
      <c r="CKE238" s="75"/>
      <c r="CKF238" s="75"/>
      <c r="CKG238" s="75"/>
      <c r="CKH238" s="75"/>
      <c r="CKI238" s="75"/>
      <c r="CKJ238" s="75"/>
      <c r="CKK238" s="75"/>
      <c r="CKL238" s="75"/>
      <c r="CKM238" s="75"/>
      <c r="CKN238" s="75"/>
      <c r="CKO238" s="75"/>
      <c r="CKP238" s="75"/>
      <c r="CKQ238" s="75"/>
      <c r="CKR238" s="75"/>
      <c r="CKS238" s="75"/>
      <c r="CKT238" s="75"/>
      <c r="CKU238" s="75"/>
      <c r="CKV238" s="75"/>
      <c r="CKW238" s="75"/>
      <c r="CKX238" s="75"/>
      <c r="CKY238" s="75"/>
      <c r="CKZ238" s="75"/>
      <c r="CLA238" s="75"/>
      <c r="CLB238" s="75"/>
      <c r="CLC238" s="75"/>
      <c r="CLD238" s="75"/>
      <c r="CLE238" s="75"/>
      <c r="CLF238" s="75"/>
      <c r="CLG238" s="75"/>
      <c r="CLH238" s="75"/>
      <c r="CLI238" s="75"/>
      <c r="CLJ238" s="75"/>
      <c r="CLK238" s="75"/>
      <c r="CLL238" s="75"/>
      <c r="CLM238" s="75"/>
      <c r="CLN238" s="75"/>
      <c r="CLO238" s="75"/>
      <c r="CLP238" s="75"/>
      <c r="CLQ238" s="75"/>
      <c r="CLR238" s="75"/>
      <c r="CLS238" s="75"/>
      <c r="CLT238" s="75"/>
      <c r="CLU238" s="75"/>
      <c r="CLV238" s="75"/>
      <c r="CLW238" s="75"/>
      <c r="CLX238" s="75"/>
      <c r="CLY238" s="75"/>
      <c r="CLZ238" s="75"/>
      <c r="CMA238" s="75"/>
      <c r="CMB238" s="75"/>
      <c r="CMC238" s="75"/>
      <c r="CMD238" s="75"/>
      <c r="CME238" s="75"/>
      <c r="CMF238" s="75"/>
      <c r="CMG238" s="75"/>
      <c r="CMH238" s="75"/>
      <c r="CMI238" s="75"/>
      <c r="CMJ238" s="75"/>
      <c r="CMK238" s="75"/>
      <c r="CML238" s="75"/>
      <c r="CMM238" s="75"/>
      <c r="CMN238" s="75"/>
      <c r="CMO238" s="75"/>
      <c r="CMP238" s="75"/>
      <c r="CMQ238" s="75"/>
      <c r="CMR238" s="75"/>
      <c r="CMS238" s="75"/>
      <c r="CMT238" s="75"/>
      <c r="CMU238" s="75"/>
      <c r="CMV238" s="75"/>
      <c r="CMW238" s="75"/>
      <c r="CMX238" s="75"/>
      <c r="CMY238" s="75"/>
      <c r="CMZ238" s="75"/>
      <c r="CNA238" s="75"/>
      <c r="CNB238" s="75"/>
      <c r="CNC238" s="75"/>
      <c r="CND238" s="75"/>
      <c r="CNE238" s="75"/>
      <c r="CNF238" s="75"/>
      <c r="CNG238" s="75"/>
      <c r="CNH238" s="75"/>
      <c r="CNI238" s="75"/>
      <c r="CNJ238" s="75"/>
      <c r="CNK238" s="75"/>
      <c r="CNL238" s="75"/>
      <c r="CNM238" s="75"/>
      <c r="CNN238" s="75"/>
      <c r="CNO238" s="75"/>
      <c r="CNP238" s="75"/>
      <c r="CNQ238" s="75"/>
      <c r="CNR238" s="75"/>
      <c r="CNS238" s="75"/>
      <c r="CNT238" s="75"/>
      <c r="CNU238" s="75"/>
      <c r="CNV238" s="75"/>
      <c r="CNW238" s="75"/>
      <c r="CNX238" s="75"/>
      <c r="CNY238" s="75"/>
      <c r="CNZ238" s="75"/>
      <c r="COA238" s="75"/>
      <c r="COB238" s="75"/>
      <c r="COC238" s="75"/>
      <c r="COD238" s="75"/>
      <c r="COE238" s="75"/>
      <c r="COF238" s="75"/>
      <c r="COG238" s="75"/>
      <c r="COH238" s="75"/>
      <c r="COI238" s="75"/>
      <c r="COJ238" s="75"/>
      <c r="COK238" s="75"/>
      <c r="COL238" s="75"/>
      <c r="COM238" s="75"/>
      <c r="CON238" s="75"/>
      <c r="COO238" s="75"/>
      <c r="COP238" s="75"/>
      <c r="COQ238" s="75"/>
      <c r="COR238" s="75"/>
      <c r="COS238" s="75"/>
      <c r="COT238" s="75"/>
      <c r="COU238" s="75"/>
      <c r="COV238" s="75"/>
      <c r="COW238" s="75"/>
      <c r="COX238" s="75"/>
      <c r="COY238" s="75"/>
      <c r="COZ238" s="75"/>
      <c r="CPA238" s="75"/>
      <c r="CPB238" s="75"/>
      <c r="CPC238" s="75"/>
      <c r="CPD238" s="75"/>
      <c r="CPE238" s="75"/>
      <c r="CPF238" s="75"/>
      <c r="CPG238" s="75"/>
      <c r="CPH238" s="75"/>
      <c r="CPI238" s="75"/>
      <c r="CPJ238" s="75"/>
      <c r="CPK238" s="75"/>
      <c r="CPL238" s="75"/>
      <c r="CPM238" s="75"/>
      <c r="CPN238" s="75"/>
      <c r="CPO238" s="75"/>
      <c r="CPP238" s="75"/>
      <c r="CPQ238" s="75"/>
      <c r="CPR238" s="75"/>
      <c r="CPS238" s="75"/>
      <c r="CPT238" s="75"/>
      <c r="CPU238" s="75"/>
      <c r="CPV238" s="75"/>
      <c r="CPW238" s="75"/>
      <c r="CPX238" s="75"/>
      <c r="CPY238" s="75"/>
      <c r="CPZ238" s="75"/>
      <c r="CQA238" s="75"/>
      <c r="CQB238" s="75"/>
      <c r="CQC238" s="75"/>
      <c r="CQD238" s="75"/>
      <c r="CQE238" s="75"/>
      <c r="CQF238" s="75"/>
      <c r="CQG238" s="75"/>
      <c r="CQH238" s="75"/>
      <c r="CQI238" s="75"/>
      <c r="CQJ238" s="75"/>
      <c r="CQK238" s="75"/>
      <c r="CQL238" s="75"/>
      <c r="CQM238" s="75"/>
      <c r="CQN238" s="75"/>
      <c r="CQO238" s="75"/>
      <c r="CQP238" s="75"/>
      <c r="CQQ238" s="75"/>
      <c r="CQR238" s="75"/>
      <c r="CQS238" s="75"/>
      <c r="CQT238" s="75"/>
      <c r="CQU238" s="75"/>
      <c r="CQV238" s="75"/>
      <c r="CQW238" s="75"/>
      <c r="CQX238" s="75"/>
      <c r="CQY238" s="75"/>
      <c r="CQZ238" s="75"/>
      <c r="CRA238" s="75"/>
      <c r="CRB238" s="75"/>
      <c r="CRC238" s="75"/>
      <c r="CRD238" s="75"/>
      <c r="CRE238" s="75"/>
      <c r="CRF238" s="75"/>
      <c r="CRG238" s="75"/>
      <c r="CRH238" s="75"/>
      <c r="CRI238" s="75"/>
      <c r="CRJ238" s="75"/>
      <c r="CRK238" s="75"/>
      <c r="CRL238" s="75"/>
      <c r="CRM238" s="75"/>
      <c r="CRN238" s="75"/>
      <c r="CRO238" s="75"/>
      <c r="CRP238" s="75"/>
      <c r="CRQ238" s="75"/>
      <c r="CRR238" s="75"/>
      <c r="CRS238" s="75"/>
      <c r="CRT238" s="75"/>
      <c r="CRU238" s="75"/>
      <c r="CRV238" s="75"/>
      <c r="CRW238" s="75"/>
      <c r="CRX238" s="75"/>
      <c r="CRY238" s="75"/>
      <c r="CRZ238" s="75"/>
      <c r="CSA238" s="75"/>
      <c r="CSB238" s="75"/>
      <c r="CSC238" s="75"/>
      <c r="CSD238" s="75"/>
      <c r="CSE238" s="75"/>
      <c r="CSF238" s="75"/>
      <c r="CSG238" s="75"/>
      <c r="CSH238" s="75"/>
      <c r="CSI238" s="75"/>
      <c r="CSJ238" s="75"/>
      <c r="CSK238" s="75"/>
      <c r="CSL238" s="75"/>
      <c r="CSM238" s="75"/>
      <c r="CSN238" s="75"/>
      <c r="CSO238" s="75"/>
      <c r="CSP238" s="75"/>
      <c r="CSQ238" s="75"/>
      <c r="CSR238" s="75"/>
      <c r="CSS238" s="75"/>
      <c r="CST238" s="75"/>
      <c r="CSU238" s="75"/>
      <c r="CSV238" s="75"/>
      <c r="CSW238" s="75"/>
      <c r="CSX238" s="75"/>
      <c r="CSY238" s="75"/>
      <c r="CSZ238" s="75"/>
      <c r="CTA238" s="75"/>
      <c r="CTB238" s="75"/>
      <c r="CTC238" s="75"/>
      <c r="CTD238" s="75"/>
      <c r="CTE238" s="75"/>
      <c r="CTF238" s="75"/>
      <c r="CTG238" s="75"/>
      <c r="CTH238" s="75"/>
      <c r="CTI238" s="75"/>
      <c r="CTJ238" s="75"/>
      <c r="CTK238" s="75"/>
      <c r="CTL238" s="75"/>
      <c r="CTM238" s="75"/>
      <c r="CTN238" s="75"/>
      <c r="CTO238" s="75"/>
      <c r="CTP238" s="75"/>
      <c r="CTQ238" s="75"/>
      <c r="CTR238" s="75"/>
      <c r="CTS238" s="75"/>
      <c r="CTT238" s="75"/>
      <c r="CTU238" s="75"/>
      <c r="CTV238" s="75"/>
      <c r="CTW238" s="75"/>
      <c r="CTX238" s="75"/>
      <c r="CTY238" s="75"/>
      <c r="CTZ238" s="75"/>
      <c r="CUA238" s="75"/>
      <c r="CUB238" s="75"/>
      <c r="CUC238" s="75"/>
      <c r="CUD238" s="75"/>
      <c r="CUE238" s="75"/>
      <c r="CUF238" s="75"/>
      <c r="CUG238" s="75"/>
      <c r="CUH238" s="75"/>
      <c r="CUI238" s="75"/>
      <c r="CUJ238" s="75"/>
      <c r="CUK238" s="75"/>
      <c r="CUL238" s="75"/>
      <c r="CUM238" s="75"/>
      <c r="CUN238" s="75"/>
      <c r="CUO238" s="75"/>
      <c r="CUP238" s="75"/>
      <c r="CUQ238" s="75"/>
      <c r="CUR238" s="75"/>
      <c r="CUS238" s="75"/>
      <c r="CUT238" s="75"/>
      <c r="CUU238" s="75"/>
      <c r="CUV238" s="75"/>
      <c r="CUW238" s="75"/>
      <c r="CUX238" s="75"/>
      <c r="CUY238" s="75"/>
      <c r="CUZ238" s="75"/>
      <c r="CVA238" s="75"/>
      <c r="CVB238" s="75"/>
      <c r="CVC238" s="75"/>
      <c r="CVD238" s="75"/>
      <c r="CVE238" s="75"/>
      <c r="CVF238" s="75"/>
      <c r="CVG238" s="75"/>
      <c r="CVH238" s="75"/>
      <c r="CVI238" s="75"/>
      <c r="CVJ238" s="75"/>
      <c r="CVK238" s="75"/>
      <c r="CVL238" s="75"/>
      <c r="CVM238" s="75"/>
      <c r="CVN238" s="75"/>
      <c r="CVO238" s="75"/>
      <c r="CVP238" s="75"/>
      <c r="CVQ238" s="75"/>
      <c r="CVR238" s="75"/>
      <c r="CVS238" s="75"/>
      <c r="CVT238" s="75"/>
      <c r="CVU238" s="75"/>
      <c r="CVV238" s="75"/>
      <c r="CVW238" s="75"/>
      <c r="CVX238" s="75"/>
      <c r="CVY238" s="75"/>
      <c r="CVZ238" s="75"/>
      <c r="CWA238" s="75"/>
      <c r="CWB238" s="75"/>
      <c r="CWC238" s="75"/>
      <c r="CWD238" s="75"/>
      <c r="CWE238" s="75"/>
      <c r="CWF238" s="75"/>
      <c r="CWG238" s="75"/>
      <c r="CWH238" s="75"/>
      <c r="CWI238" s="75"/>
      <c r="CWJ238" s="75"/>
      <c r="CWK238" s="75"/>
      <c r="CWL238" s="75"/>
      <c r="CWM238" s="75"/>
      <c r="CWN238" s="75"/>
      <c r="CWO238" s="75"/>
      <c r="CWP238" s="75"/>
      <c r="CWQ238" s="75"/>
      <c r="CWR238" s="75"/>
      <c r="CWS238" s="75"/>
      <c r="CWT238" s="75"/>
      <c r="CWU238" s="75"/>
      <c r="CWV238" s="75"/>
      <c r="CWW238" s="75"/>
      <c r="CWX238" s="75"/>
      <c r="CWY238" s="75"/>
      <c r="CWZ238" s="75"/>
      <c r="CXA238" s="75"/>
      <c r="CXB238" s="75"/>
      <c r="CXC238" s="75"/>
      <c r="CXD238" s="75"/>
      <c r="CXE238" s="75"/>
      <c r="CXF238" s="75"/>
      <c r="CXG238" s="75"/>
      <c r="CXH238" s="75"/>
      <c r="CXI238" s="75"/>
      <c r="CXJ238" s="75"/>
      <c r="CXK238" s="75"/>
      <c r="CXL238" s="75"/>
      <c r="CXM238" s="75"/>
      <c r="CXN238" s="75"/>
      <c r="CXO238" s="75"/>
      <c r="CXP238" s="75"/>
      <c r="CXQ238" s="75"/>
      <c r="CXR238" s="75"/>
      <c r="CXS238" s="75"/>
      <c r="CXT238" s="75"/>
      <c r="CXU238" s="75"/>
      <c r="CXV238" s="75"/>
      <c r="CXW238" s="75"/>
      <c r="CXX238" s="75"/>
      <c r="CXY238" s="75"/>
      <c r="CXZ238" s="75"/>
      <c r="CYA238" s="75"/>
      <c r="CYB238" s="75"/>
      <c r="CYC238" s="75"/>
      <c r="CYD238" s="75"/>
      <c r="CYE238" s="75"/>
      <c r="CYF238" s="75"/>
      <c r="CYG238" s="75"/>
      <c r="CYH238" s="75"/>
      <c r="CYI238" s="75"/>
      <c r="CYJ238" s="75"/>
      <c r="CYK238" s="75"/>
      <c r="CYL238" s="75"/>
      <c r="CYM238" s="75"/>
      <c r="CYN238" s="75"/>
      <c r="CYO238" s="75"/>
      <c r="CYP238" s="75"/>
      <c r="CYQ238" s="75"/>
      <c r="CYR238" s="75"/>
      <c r="CYS238" s="75"/>
      <c r="CYT238" s="75"/>
      <c r="CYU238" s="75"/>
      <c r="CYV238" s="75"/>
      <c r="CYW238" s="75"/>
      <c r="CYX238" s="75"/>
      <c r="CYY238" s="75"/>
      <c r="CYZ238" s="75"/>
      <c r="CZA238" s="75"/>
      <c r="CZB238" s="75"/>
      <c r="CZC238" s="75"/>
      <c r="CZD238" s="75"/>
      <c r="CZE238" s="75"/>
      <c r="CZF238" s="75"/>
      <c r="CZG238" s="75"/>
      <c r="CZH238" s="75"/>
      <c r="CZI238" s="75"/>
      <c r="CZJ238" s="75"/>
      <c r="CZK238" s="75"/>
      <c r="CZL238" s="75"/>
      <c r="CZM238" s="75"/>
      <c r="CZN238" s="75"/>
      <c r="CZO238" s="75"/>
      <c r="CZP238" s="75"/>
      <c r="CZQ238" s="75"/>
      <c r="CZR238" s="75"/>
      <c r="CZS238" s="75"/>
      <c r="CZT238" s="75"/>
      <c r="CZU238" s="75"/>
      <c r="CZV238" s="75"/>
      <c r="CZW238" s="75"/>
      <c r="CZX238" s="75"/>
      <c r="CZY238" s="75"/>
      <c r="CZZ238" s="75"/>
      <c r="DAA238" s="75"/>
      <c r="DAB238" s="75"/>
      <c r="DAC238" s="75"/>
      <c r="DAD238" s="75"/>
      <c r="DAE238" s="75"/>
      <c r="DAF238" s="75"/>
      <c r="DAG238" s="75"/>
      <c r="DAH238" s="75"/>
      <c r="DAI238" s="75"/>
      <c r="DAJ238" s="75"/>
      <c r="DAK238" s="75"/>
      <c r="DAL238" s="75"/>
      <c r="DAM238" s="75"/>
      <c r="DAN238" s="75"/>
      <c r="DAO238" s="75"/>
      <c r="DAP238" s="75"/>
      <c r="DAQ238" s="75"/>
      <c r="DAR238" s="75"/>
      <c r="DAS238" s="75"/>
      <c r="DAT238" s="75"/>
      <c r="DAU238" s="75"/>
      <c r="DAV238" s="75"/>
      <c r="DAW238" s="75"/>
      <c r="DAX238" s="75"/>
      <c r="DAY238" s="75"/>
      <c r="DAZ238" s="75"/>
      <c r="DBA238" s="75"/>
      <c r="DBB238" s="75"/>
      <c r="DBC238" s="75"/>
      <c r="DBD238" s="75"/>
      <c r="DBE238" s="75"/>
      <c r="DBF238" s="75"/>
      <c r="DBG238" s="75"/>
      <c r="DBH238" s="75"/>
      <c r="DBI238" s="75"/>
      <c r="DBJ238" s="75"/>
      <c r="DBK238" s="75"/>
      <c r="DBL238" s="75"/>
      <c r="DBM238" s="75"/>
      <c r="DBN238" s="75"/>
      <c r="DBO238" s="75"/>
      <c r="DBP238" s="75"/>
      <c r="DBQ238" s="75"/>
      <c r="DBR238" s="75"/>
      <c r="DBS238" s="75"/>
      <c r="DBT238" s="75"/>
      <c r="DBU238" s="75"/>
      <c r="DBV238" s="75"/>
      <c r="DBW238" s="75"/>
      <c r="DBX238" s="75"/>
      <c r="DBY238" s="75"/>
      <c r="DBZ238" s="75"/>
      <c r="DCA238" s="75"/>
      <c r="DCB238" s="75"/>
      <c r="DCC238" s="75"/>
      <c r="DCD238" s="75"/>
      <c r="DCE238" s="75"/>
      <c r="DCF238" s="75"/>
      <c r="DCG238" s="75"/>
      <c r="DCH238" s="75"/>
      <c r="DCI238" s="75"/>
      <c r="DCJ238" s="75"/>
      <c r="DCK238" s="75"/>
      <c r="DCL238" s="75"/>
      <c r="DCM238" s="75"/>
      <c r="DCN238" s="75"/>
      <c r="DCO238" s="75"/>
      <c r="DCP238" s="75"/>
      <c r="DCQ238" s="75"/>
      <c r="DCR238" s="75"/>
      <c r="DCS238" s="75"/>
      <c r="DCT238" s="75"/>
      <c r="DCU238" s="75"/>
      <c r="DCV238" s="75"/>
      <c r="DCW238" s="75"/>
      <c r="DCX238" s="75"/>
      <c r="DCY238" s="75"/>
      <c r="DCZ238" s="75"/>
      <c r="DDA238" s="75"/>
      <c r="DDB238" s="75"/>
      <c r="DDC238" s="75"/>
      <c r="DDD238" s="75"/>
      <c r="DDE238" s="75"/>
      <c r="DDF238" s="75"/>
      <c r="DDG238" s="75"/>
      <c r="DDH238" s="75"/>
      <c r="DDI238" s="75"/>
      <c r="DDJ238" s="75"/>
      <c r="DDK238" s="75"/>
      <c r="DDL238" s="75"/>
      <c r="DDM238" s="75"/>
      <c r="DDN238" s="75"/>
      <c r="DDO238" s="75"/>
      <c r="DDP238" s="75"/>
      <c r="DDQ238" s="75"/>
      <c r="DDR238" s="75"/>
      <c r="DDS238" s="75"/>
      <c r="DDT238" s="75"/>
      <c r="DDU238" s="75"/>
      <c r="DDV238" s="75"/>
      <c r="DDW238" s="75"/>
      <c r="DDX238" s="75"/>
      <c r="DDY238" s="75"/>
      <c r="DDZ238" s="75"/>
      <c r="DEA238" s="75"/>
      <c r="DEB238" s="75"/>
      <c r="DEC238" s="75"/>
      <c r="DED238" s="75"/>
      <c r="DEE238" s="75"/>
      <c r="DEF238" s="75"/>
      <c r="DEG238" s="75"/>
      <c r="DEH238" s="75"/>
      <c r="DEI238" s="75"/>
      <c r="DEJ238" s="75"/>
      <c r="DEK238" s="75"/>
      <c r="DEL238" s="75"/>
      <c r="DEM238" s="75"/>
      <c r="DEN238" s="75"/>
      <c r="DEO238" s="75"/>
      <c r="DEP238" s="75"/>
      <c r="DEQ238" s="75"/>
      <c r="DER238" s="75"/>
      <c r="DES238" s="75"/>
      <c r="DET238" s="75"/>
      <c r="DEU238" s="75"/>
      <c r="DEV238" s="75"/>
      <c r="DEW238" s="75"/>
      <c r="DEX238" s="75"/>
      <c r="DEY238" s="75"/>
      <c r="DEZ238" s="75"/>
      <c r="DFA238" s="75"/>
      <c r="DFB238" s="75"/>
      <c r="DFC238" s="75"/>
      <c r="DFD238" s="75"/>
      <c r="DFE238" s="75"/>
      <c r="DFF238" s="75"/>
      <c r="DFG238" s="75"/>
      <c r="DFH238" s="75"/>
      <c r="DFI238" s="75"/>
      <c r="DFJ238" s="75"/>
      <c r="DFK238" s="75"/>
      <c r="DFL238" s="75"/>
      <c r="DFM238" s="75"/>
      <c r="DFN238" s="75"/>
      <c r="DFO238" s="75"/>
      <c r="DFP238" s="75"/>
      <c r="DFQ238" s="75"/>
      <c r="DFR238" s="75"/>
      <c r="DFS238" s="75"/>
      <c r="DFT238" s="75"/>
      <c r="DFU238" s="75"/>
      <c r="DFV238" s="75"/>
      <c r="DFW238" s="75"/>
      <c r="DFX238" s="75"/>
      <c r="DFY238" s="75"/>
      <c r="DFZ238" s="75"/>
      <c r="DGA238" s="75"/>
      <c r="DGB238" s="75"/>
      <c r="DGC238" s="75"/>
      <c r="DGD238" s="75"/>
      <c r="DGE238" s="75"/>
      <c r="DGF238" s="75"/>
      <c r="DGG238" s="75"/>
      <c r="DGH238" s="75"/>
      <c r="DGI238" s="75"/>
      <c r="DGJ238" s="75"/>
      <c r="DGK238" s="75"/>
      <c r="DGL238" s="75"/>
      <c r="DGM238" s="75"/>
      <c r="DGN238" s="75"/>
      <c r="DGO238" s="75"/>
      <c r="DGP238" s="75"/>
      <c r="DGQ238" s="75"/>
      <c r="DGR238" s="75"/>
      <c r="DGS238" s="75"/>
      <c r="DGT238" s="75"/>
      <c r="DGU238" s="75"/>
      <c r="DGV238" s="75"/>
      <c r="DGW238" s="75"/>
      <c r="DGX238" s="75"/>
      <c r="DGY238" s="75"/>
      <c r="DGZ238" s="75"/>
      <c r="DHA238" s="75"/>
      <c r="DHB238" s="75"/>
      <c r="DHC238" s="75"/>
      <c r="DHD238" s="75"/>
      <c r="DHE238" s="75"/>
      <c r="DHF238" s="75"/>
      <c r="DHG238" s="75"/>
      <c r="DHH238" s="75"/>
      <c r="DHI238" s="75"/>
      <c r="DHJ238" s="75"/>
      <c r="DHK238" s="75"/>
      <c r="DHL238" s="75"/>
      <c r="DHM238" s="75"/>
      <c r="DHN238" s="75"/>
      <c r="DHO238" s="75"/>
      <c r="DHP238" s="75"/>
      <c r="DHQ238" s="75"/>
      <c r="DHR238" s="75"/>
      <c r="DHS238" s="75"/>
      <c r="DHT238" s="75"/>
      <c r="DHU238" s="75"/>
      <c r="DHV238" s="75"/>
      <c r="DHW238" s="75"/>
      <c r="DHX238" s="75"/>
      <c r="DHY238" s="75"/>
      <c r="DHZ238" s="75"/>
      <c r="DIA238" s="75"/>
      <c r="DIB238" s="75"/>
      <c r="DIC238" s="75"/>
      <c r="DID238" s="75"/>
      <c r="DIE238" s="75"/>
      <c r="DIF238" s="75"/>
      <c r="DIG238" s="75"/>
      <c r="DIH238" s="75"/>
      <c r="DII238" s="75"/>
      <c r="DIJ238" s="75"/>
      <c r="DIK238" s="75"/>
      <c r="DIL238" s="75"/>
      <c r="DIM238" s="75"/>
      <c r="DIN238" s="75"/>
      <c r="DIO238" s="75"/>
      <c r="DIP238" s="75"/>
      <c r="DIQ238" s="75"/>
      <c r="DIR238" s="75"/>
      <c r="DIS238" s="75"/>
      <c r="DIT238" s="75"/>
      <c r="DIU238" s="75"/>
      <c r="DIV238" s="75"/>
      <c r="DIW238" s="75"/>
      <c r="DIX238" s="75"/>
      <c r="DIY238" s="75"/>
      <c r="DIZ238" s="75"/>
      <c r="DJA238" s="75"/>
      <c r="DJB238" s="75"/>
      <c r="DJC238" s="75"/>
      <c r="DJD238" s="75"/>
      <c r="DJE238" s="75"/>
      <c r="DJF238" s="75"/>
      <c r="DJG238" s="75"/>
      <c r="DJH238" s="75"/>
      <c r="DJI238" s="75"/>
      <c r="DJJ238" s="75"/>
      <c r="DJK238" s="75"/>
      <c r="DJL238" s="75"/>
      <c r="DJM238" s="75"/>
      <c r="DJN238" s="75"/>
      <c r="DJO238" s="75"/>
      <c r="DJP238" s="75"/>
      <c r="DJQ238" s="75"/>
      <c r="DJR238" s="75"/>
      <c r="DJS238" s="75"/>
      <c r="DJT238" s="75"/>
      <c r="DJU238" s="75"/>
      <c r="DJV238" s="75"/>
      <c r="DJW238" s="75"/>
      <c r="DJX238" s="75"/>
      <c r="DJY238" s="75"/>
      <c r="DJZ238" s="75"/>
      <c r="DKA238" s="75"/>
      <c r="DKB238" s="75"/>
      <c r="DKC238" s="75"/>
      <c r="DKD238" s="75"/>
      <c r="DKE238" s="75"/>
      <c r="DKF238" s="75"/>
      <c r="DKG238" s="75"/>
      <c r="DKH238" s="75"/>
      <c r="DKI238" s="75"/>
      <c r="DKJ238" s="75"/>
      <c r="DKK238" s="75"/>
      <c r="DKL238" s="75"/>
      <c r="DKM238" s="75"/>
      <c r="DKN238" s="75"/>
      <c r="DKO238" s="75"/>
      <c r="DKP238" s="75"/>
      <c r="DKQ238" s="75"/>
      <c r="DKR238" s="75"/>
      <c r="DKS238" s="75"/>
      <c r="DKT238" s="75"/>
      <c r="DKU238" s="75"/>
      <c r="DKV238" s="75"/>
      <c r="DKW238" s="75"/>
      <c r="DKX238" s="75"/>
      <c r="DKY238" s="75"/>
      <c r="DKZ238" s="75"/>
      <c r="DLA238" s="75"/>
      <c r="DLB238" s="75"/>
      <c r="DLC238" s="75"/>
      <c r="DLD238" s="75"/>
      <c r="DLE238" s="75"/>
      <c r="DLF238" s="75"/>
      <c r="DLG238" s="75"/>
      <c r="DLH238" s="75"/>
      <c r="DLI238" s="75"/>
      <c r="DLJ238" s="75"/>
      <c r="DLK238" s="75"/>
      <c r="DLL238" s="75"/>
      <c r="DLM238" s="75"/>
      <c r="DLN238" s="75"/>
      <c r="DLO238" s="75"/>
      <c r="DLP238" s="75"/>
      <c r="DLQ238" s="75"/>
      <c r="DLR238" s="75"/>
      <c r="DLS238" s="75"/>
      <c r="DLT238" s="75"/>
      <c r="DLU238" s="75"/>
      <c r="DLV238" s="75"/>
      <c r="DLW238" s="75"/>
      <c r="DLX238" s="75"/>
      <c r="DLY238" s="75"/>
      <c r="DLZ238" s="75"/>
      <c r="DMA238" s="75"/>
      <c r="DMB238" s="75"/>
      <c r="DMC238" s="75"/>
      <c r="DMD238" s="75"/>
      <c r="DME238" s="75"/>
      <c r="DMF238" s="75"/>
      <c r="DMG238" s="75"/>
      <c r="DMH238" s="75"/>
      <c r="DMI238" s="75"/>
      <c r="DMJ238" s="75"/>
      <c r="DMK238" s="75"/>
      <c r="DML238" s="75"/>
      <c r="DMM238" s="75"/>
      <c r="DMN238" s="75"/>
      <c r="DMO238" s="75"/>
      <c r="DMP238" s="75"/>
      <c r="DMQ238" s="75"/>
      <c r="DMR238" s="75"/>
      <c r="DMS238" s="75"/>
      <c r="DMT238" s="75"/>
      <c r="DMU238" s="75"/>
      <c r="DMV238" s="75"/>
      <c r="DMW238" s="75"/>
      <c r="DMX238" s="75"/>
      <c r="DMY238" s="75"/>
      <c r="DMZ238" s="75"/>
      <c r="DNA238" s="75"/>
      <c r="DNB238" s="75"/>
      <c r="DNC238" s="75"/>
      <c r="DND238" s="75"/>
      <c r="DNE238" s="75"/>
      <c r="DNF238" s="75"/>
      <c r="DNG238" s="75"/>
      <c r="DNH238" s="75"/>
      <c r="DNI238" s="75"/>
      <c r="DNJ238" s="75"/>
      <c r="DNK238" s="75"/>
      <c r="DNL238" s="75"/>
      <c r="DNM238" s="75"/>
      <c r="DNN238" s="75"/>
      <c r="DNO238" s="75"/>
      <c r="DNP238" s="75"/>
      <c r="DNQ238" s="75"/>
      <c r="DNR238" s="75"/>
      <c r="DNS238" s="75"/>
      <c r="DNT238" s="75"/>
      <c r="DNU238" s="75"/>
      <c r="DNV238" s="75"/>
      <c r="DNW238" s="75"/>
      <c r="DNX238" s="75"/>
      <c r="DNY238" s="75"/>
      <c r="DNZ238" s="75"/>
      <c r="DOA238" s="75"/>
      <c r="DOB238" s="75"/>
      <c r="DOC238" s="75"/>
      <c r="DOD238" s="75"/>
      <c r="DOE238" s="75"/>
      <c r="DOF238" s="75"/>
      <c r="DOG238" s="75"/>
      <c r="DOH238" s="75"/>
      <c r="DOI238" s="75"/>
      <c r="DOJ238" s="75"/>
      <c r="DOK238" s="75"/>
      <c r="DOL238" s="75"/>
      <c r="DOM238" s="75"/>
      <c r="DON238" s="75"/>
      <c r="DOO238" s="75"/>
      <c r="DOP238" s="75"/>
      <c r="DOQ238" s="75"/>
      <c r="DOR238" s="75"/>
      <c r="DOS238" s="75"/>
      <c r="DOT238" s="75"/>
      <c r="DOU238" s="75"/>
      <c r="DOV238" s="75"/>
      <c r="DOW238" s="75"/>
      <c r="DOX238" s="75"/>
      <c r="DOY238" s="75"/>
      <c r="DOZ238" s="75"/>
      <c r="DPA238" s="75"/>
      <c r="DPB238" s="75"/>
      <c r="DPC238" s="75"/>
      <c r="DPD238" s="75"/>
      <c r="DPE238" s="75"/>
      <c r="DPF238" s="75"/>
      <c r="DPG238" s="75"/>
      <c r="DPH238" s="75"/>
      <c r="DPI238" s="75"/>
      <c r="DPJ238" s="75"/>
      <c r="DPK238" s="75"/>
      <c r="DPL238" s="75"/>
      <c r="DPM238" s="75"/>
      <c r="DPN238" s="75"/>
      <c r="DPO238" s="75"/>
      <c r="DPP238" s="75"/>
      <c r="DPQ238" s="75"/>
      <c r="DPR238" s="75"/>
      <c r="DPS238" s="75"/>
      <c r="DPT238" s="75"/>
      <c r="DPU238" s="75"/>
      <c r="DPV238" s="75"/>
      <c r="DPW238" s="75"/>
      <c r="DPX238" s="75"/>
      <c r="DPY238" s="75"/>
      <c r="DPZ238" s="75"/>
      <c r="DQA238" s="75"/>
      <c r="DQB238" s="75"/>
      <c r="DQC238" s="75"/>
      <c r="DQD238" s="75"/>
      <c r="DQE238" s="75"/>
      <c r="DQF238" s="75"/>
      <c r="DQG238" s="75"/>
      <c r="DQH238" s="75"/>
      <c r="DQI238" s="75"/>
      <c r="DQJ238" s="75"/>
      <c r="DQK238" s="75"/>
      <c r="DQL238" s="75"/>
      <c r="DQM238" s="75"/>
      <c r="DQN238" s="75"/>
      <c r="DQO238" s="75"/>
      <c r="DQP238" s="75"/>
      <c r="DQQ238" s="75"/>
      <c r="DQR238" s="75"/>
      <c r="DQS238" s="75"/>
      <c r="DQT238" s="75"/>
      <c r="DQU238" s="75"/>
      <c r="DQV238" s="75"/>
      <c r="DQW238" s="75"/>
      <c r="DQX238" s="75"/>
      <c r="DQY238" s="75"/>
      <c r="DQZ238" s="75"/>
      <c r="DRA238" s="75"/>
      <c r="DRB238" s="75"/>
      <c r="DRC238" s="75"/>
      <c r="DRD238" s="75"/>
      <c r="DRE238" s="75"/>
      <c r="DRF238" s="75"/>
      <c r="DRG238" s="75"/>
      <c r="DRH238" s="75"/>
      <c r="DRI238" s="75"/>
      <c r="DRJ238" s="75"/>
      <c r="DRK238" s="75"/>
      <c r="DRL238" s="75"/>
      <c r="DRM238" s="75"/>
      <c r="DRN238" s="75"/>
      <c r="DRO238" s="75"/>
      <c r="DRP238" s="75"/>
      <c r="DRQ238" s="75"/>
      <c r="DRR238" s="75"/>
      <c r="DRS238" s="75"/>
      <c r="DRT238" s="75"/>
      <c r="DRU238" s="75"/>
      <c r="DRV238" s="75"/>
      <c r="DRW238" s="75"/>
      <c r="DRX238" s="75"/>
      <c r="DRY238" s="75"/>
      <c r="DRZ238" s="75"/>
      <c r="DSA238" s="75"/>
      <c r="DSB238" s="75"/>
      <c r="DSC238" s="75"/>
      <c r="DSD238" s="75"/>
      <c r="DSE238" s="75"/>
      <c r="DSF238" s="75"/>
      <c r="DSG238" s="75"/>
      <c r="DSH238" s="75"/>
      <c r="DSI238" s="75"/>
      <c r="DSJ238" s="75"/>
      <c r="DSK238" s="75"/>
      <c r="DSL238" s="75"/>
      <c r="DSM238" s="75"/>
      <c r="DSN238" s="75"/>
      <c r="DSO238" s="75"/>
      <c r="DSP238" s="75"/>
      <c r="DSQ238" s="75"/>
      <c r="DSR238" s="75"/>
      <c r="DSS238" s="75"/>
      <c r="DST238" s="75"/>
      <c r="DSU238" s="75"/>
      <c r="DSV238" s="75"/>
      <c r="DSW238" s="75"/>
      <c r="DSX238" s="75"/>
      <c r="DSY238" s="75"/>
      <c r="DSZ238" s="75"/>
      <c r="DTA238" s="75"/>
      <c r="DTB238" s="75"/>
      <c r="DTC238" s="75"/>
      <c r="DTD238" s="75"/>
      <c r="DTE238" s="75"/>
      <c r="DTF238" s="75"/>
      <c r="DTG238" s="75"/>
      <c r="DTH238" s="75"/>
      <c r="DTI238" s="75"/>
      <c r="DTJ238" s="75"/>
      <c r="DTK238" s="75"/>
      <c r="DTL238" s="75"/>
      <c r="DTM238" s="75"/>
      <c r="DTN238" s="75"/>
      <c r="DTO238" s="75"/>
      <c r="DTP238" s="75"/>
      <c r="DTQ238" s="75"/>
      <c r="DTR238" s="75"/>
      <c r="DTS238" s="75"/>
      <c r="DTT238" s="75"/>
      <c r="DTU238" s="75"/>
      <c r="DTV238" s="75"/>
      <c r="DTW238" s="75"/>
      <c r="DTX238" s="75"/>
      <c r="DTY238" s="75"/>
      <c r="DTZ238" s="75"/>
      <c r="DUA238" s="75"/>
      <c r="DUB238" s="75"/>
      <c r="DUC238" s="75"/>
      <c r="DUD238" s="75"/>
      <c r="DUE238" s="75"/>
      <c r="DUF238" s="75"/>
      <c r="DUG238" s="75"/>
      <c r="DUH238" s="75"/>
      <c r="DUI238" s="75"/>
      <c r="DUJ238" s="75"/>
      <c r="DUK238" s="75"/>
      <c r="DUL238" s="75"/>
      <c r="DUM238" s="75"/>
      <c r="DUN238" s="75"/>
      <c r="DUO238" s="75"/>
      <c r="DUP238" s="75"/>
      <c r="DUQ238" s="75"/>
      <c r="DUR238" s="75"/>
      <c r="DUS238" s="75"/>
      <c r="DUT238" s="75"/>
      <c r="DUU238" s="75"/>
      <c r="DUV238" s="75"/>
      <c r="DUW238" s="75"/>
      <c r="DUX238" s="75"/>
      <c r="DUY238" s="75"/>
      <c r="DUZ238" s="75"/>
      <c r="DVA238" s="75"/>
      <c r="DVB238" s="75"/>
      <c r="DVC238" s="75"/>
      <c r="DVD238" s="75"/>
      <c r="DVE238" s="75"/>
      <c r="DVF238" s="75"/>
      <c r="DVG238" s="75"/>
      <c r="DVH238" s="75"/>
      <c r="DVI238" s="75"/>
      <c r="DVJ238" s="75"/>
      <c r="DVK238" s="75"/>
      <c r="DVL238" s="75"/>
      <c r="DVM238" s="75"/>
      <c r="DVN238" s="75"/>
      <c r="DVO238" s="75"/>
      <c r="DVP238" s="75"/>
      <c r="DVQ238" s="75"/>
      <c r="DVR238" s="75"/>
      <c r="DVS238" s="75"/>
      <c r="DVT238" s="75"/>
      <c r="DVU238" s="75"/>
      <c r="DVV238" s="75"/>
      <c r="DVW238" s="75"/>
      <c r="DVX238" s="75"/>
      <c r="DVY238" s="75"/>
      <c r="DVZ238" s="75"/>
      <c r="DWA238" s="75"/>
      <c r="DWB238" s="75"/>
      <c r="DWC238" s="75"/>
      <c r="DWD238" s="75"/>
      <c r="DWE238" s="75"/>
      <c r="DWF238" s="75"/>
      <c r="DWG238" s="75"/>
      <c r="DWH238" s="75"/>
      <c r="DWI238" s="75"/>
      <c r="DWJ238" s="75"/>
      <c r="DWK238" s="75"/>
      <c r="DWL238" s="75"/>
      <c r="DWM238" s="75"/>
      <c r="DWN238" s="75"/>
      <c r="DWO238" s="75"/>
      <c r="DWP238" s="75"/>
      <c r="DWQ238" s="75"/>
      <c r="DWR238" s="75"/>
      <c r="DWS238" s="75"/>
      <c r="DWT238" s="75"/>
      <c r="DWU238" s="75"/>
      <c r="DWV238" s="75"/>
      <c r="DWW238" s="75"/>
      <c r="DWX238" s="75"/>
      <c r="DWY238" s="75"/>
      <c r="DWZ238" s="75"/>
      <c r="DXA238" s="75"/>
      <c r="DXB238" s="75"/>
      <c r="DXC238" s="75"/>
      <c r="DXD238" s="75"/>
      <c r="DXE238" s="75"/>
      <c r="DXF238" s="75"/>
      <c r="DXG238" s="75"/>
      <c r="DXH238" s="75"/>
      <c r="DXI238" s="75"/>
      <c r="DXJ238" s="75"/>
      <c r="DXK238" s="75"/>
      <c r="DXL238" s="75"/>
      <c r="DXM238" s="75"/>
      <c r="DXN238" s="75"/>
      <c r="DXO238" s="75"/>
      <c r="DXP238" s="75"/>
      <c r="DXQ238" s="75"/>
      <c r="DXR238" s="75"/>
      <c r="DXS238" s="75"/>
      <c r="DXT238" s="75"/>
      <c r="DXU238" s="75"/>
      <c r="DXV238" s="75"/>
      <c r="DXW238" s="75"/>
      <c r="DXX238" s="75"/>
      <c r="DXY238" s="75"/>
      <c r="DXZ238" s="75"/>
      <c r="DYA238" s="75"/>
      <c r="DYB238" s="75"/>
      <c r="DYC238" s="75"/>
      <c r="DYD238" s="75"/>
      <c r="DYE238" s="75"/>
      <c r="DYF238" s="75"/>
      <c r="DYG238" s="75"/>
      <c r="DYH238" s="75"/>
      <c r="DYI238" s="75"/>
      <c r="DYJ238" s="75"/>
      <c r="DYK238" s="75"/>
      <c r="DYL238" s="75"/>
      <c r="DYM238" s="75"/>
      <c r="DYN238" s="75"/>
      <c r="DYO238" s="75"/>
      <c r="DYP238" s="75"/>
      <c r="DYQ238" s="75"/>
      <c r="DYR238" s="75"/>
      <c r="DYS238" s="75"/>
      <c r="DYT238" s="75"/>
      <c r="DYU238" s="75"/>
      <c r="DYV238" s="75"/>
      <c r="DYW238" s="75"/>
      <c r="DYX238" s="75"/>
      <c r="DYY238" s="75"/>
      <c r="DYZ238" s="75"/>
      <c r="DZA238" s="75"/>
      <c r="DZB238" s="75"/>
      <c r="DZC238" s="75"/>
      <c r="DZD238" s="75"/>
      <c r="DZE238" s="75"/>
      <c r="DZF238" s="75"/>
      <c r="DZG238" s="75"/>
      <c r="DZH238" s="75"/>
      <c r="DZI238" s="75"/>
      <c r="DZJ238" s="75"/>
      <c r="DZK238" s="75"/>
      <c r="DZL238" s="75"/>
      <c r="DZM238" s="75"/>
      <c r="DZN238" s="75"/>
      <c r="DZO238" s="75"/>
      <c r="DZP238" s="75"/>
      <c r="DZQ238" s="75"/>
      <c r="DZR238" s="75"/>
      <c r="DZS238" s="75"/>
      <c r="DZT238" s="75"/>
      <c r="DZU238" s="75"/>
      <c r="DZV238" s="75"/>
      <c r="DZW238" s="75"/>
      <c r="DZX238" s="75"/>
      <c r="DZY238" s="75"/>
      <c r="DZZ238" s="75"/>
      <c r="EAA238" s="75"/>
      <c r="EAB238" s="75"/>
      <c r="EAC238" s="75"/>
      <c r="EAD238" s="75"/>
      <c r="EAE238" s="75"/>
      <c r="EAF238" s="75"/>
      <c r="EAG238" s="75"/>
      <c r="EAH238" s="75"/>
      <c r="EAI238" s="75"/>
      <c r="EAJ238" s="75"/>
      <c r="EAK238" s="75"/>
      <c r="EAL238" s="75"/>
      <c r="EAM238" s="75"/>
      <c r="EAN238" s="75"/>
      <c r="EAO238" s="75"/>
      <c r="EAP238" s="75"/>
      <c r="EAQ238" s="75"/>
      <c r="EAR238" s="75"/>
      <c r="EAS238" s="75"/>
      <c r="EAT238" s="75"/>
      <c r="EAU238" s="75"/>
      <c r="EAV238" s="75"/>
      <c r="EAW238" s="75"/>
      <c r="EAX238" s="75"/>
      <c r="EAY238" s="75"/>
      <c r="EAZ238" s="75"/>
      <c r="EBA238" s="75"/>
      <c r="EBB238" s="75"/>
      <c r="EBC238" s="75"/>
      <c r="EBD238" s="75"/>
      <c r="EBE238" s="75"/>
      <c r="EBF238" s="75"/>
      <c r="EBG238" s="75"/>
      <c r="EBH238" s="75"/>
      <c r="EBI238" s="75"/>
      <c r="EBJ238" s="75"/>
      <c r="EBK238" s="75"/>
      <c r="EBL238" s="75"/>
      <c r="EBM238" s="75"/>
      <c r="EBN238" s="75"/>
      <c r="EBO238" s="75"/>
      <c r="EBP238" s="75"/>
      <c r="EBQ238" s="75"/>
      <c r="EBR238" s="75"/>
      <c r="EBS238" s="75"/>
      <c r="EBT238" s="75"/>
      <c r="EBU238" s="75"/>
      <c r="EBV238" s="75"/>
      <c r="EBW238" s="75"/>
      <c r="EBX238" s="75"/>
      <c r="EBY238" s="75"/>
      <c r="EBZ238" s="75"/>
      <c r="ECA238" s="75"/>
      <c r="ECB238" s="75"/>
      <c r="ECC238" s="75"/>
      <c r="ECD238" s="75"/>
      <c r="ECE238" s="75"/>
      <c r="ECF238" s="75"/>
      <c r="ECG238" s="75"/>
      <c r="ECH238" s="75"/>
      <c r="ECI238" s="75"/>
      <c r="ECJ238" s="75"/>
      <c r="ECK238" s="75"/>
      <c r="ECL238" s="75"/>
      <c r="ECM238" s="75"/>
      <c r="ECN238" s="75"/>
      <c r="ECO238" s="75"/>
      <c r="ECP238" s="75"/>
      <c r="ECQ238" s="75"/>
      <c r="ECR238" s="75"/>
      <c r="ECS238" s="75"/>
      <c r="ECT238" s="75"/>
      <c r="ECU238" s="75"/>
      <c r="ECV238" s="75"/>
      <c r="ECW238" s="75"/>
      <c r="ECX238" s="75"/>
      <c r="ECY238" s="75"/>
      <c r="ECZ238" s="75"/>
      <c r="EDA238" s="75"/>
      <c r="EDB238" s="75"/>
      <c r="EDC238" s="75"/>
      <c r="EDD238" s="75"/>
      <c r="EDE238" s="75"/>
      <c r="EDF238" s="75"/>
      <c r="EDG238" s="75"/>
      <c r="EDH238" s="75"/>
      <c r="EDI238" s="75"/>
      <c r="EDJ238" s="75"/>
      <c r="EDK238" s="75"/>
      <c r="EDL238" s="75"/>
      <c r="EDM238" s="75"/>
      <c r="EDN238" s="75"/>
      <c r="EDO238" s="75"/>
      <c r="EDP238" s="75"/>
      <c r="EDQ238" s="75"/>
      <c r="EDR238" s="75"/>
      <c r="EDS238" s="75"/>
      <c r="EDT238" s="75"/>
      <c r="EDU238" s="75"/>
      <c r="EDV238" s="75"/>
      <c r="EDW238" s="75"/>
      <c r="EDX238" s="75"/>
      <c r="EDY238" s="75"/>
      <c r="EDZ238" s="75"/>
      <c r="EEA238" s="75"/>
      <c r="EEB238" s="75"/>
      <c r="EEC238" s="75"/>
      <c r="EED238" s="75"/>
      <c r="EEE238" s="75"/>
      <c r="EEF238" s="75"/>
      <c r="EEG238" s="75"/>
      <c r="EEH238" s="75"/>
      <c r="EEI238" s="75"/>
      <c r="EEJ238" s="75"/>
      <c r="EEK238" s="75"/>
      <c r="EEL238" s="75"/>
      <c r="EEM238" s="75"/>
      <c r="EEN238" s="75"/>
      <c r="EEO238" s="75"/>
      <c r="EEP238" s="75"/>
      <c r="EEQ238" s="75"/>
      <c r="EER238" s="75"/>
      <c r="EES238" s="75"/>
      <c r="EET238" s="75"/>
      <c r="EEU238" s="75"/>
      <c r="EEV238" s="75"/>
      <c r="EEW238" s="75"/>
      <c r="EEX238" s="75"/>
      <c r="EEY238" s="75"/>
      <c r="EEZ238" s="75"/>
      <c r="EFA238" s="75"/>
      <c r="EFB238" s="75"/>
      <c r="EFC238" s="75"/>
      <c r="EFD238" s="75"/>
      <c r="EFE238" s="75"/>
      <c r="EFF238" s="75"/>
      <c r="EFG238" s="75"/>
      <c r="EFH238" s="75"/>
      <c r="EFI238" s="75"/>
      <c r="EFJ238" s="75"/>
      <c r="EFK238" s="75"/>
      <c r="EFL238" s="75"/>
      <c r="EFM238" s="75"/>
      <c r="EFN238" s="75"/>
      <c r="EFO238" s="75"/>
      <c r="EFP238" s="75"/>
      <c r="EFQ238" s="75"/>
      <c r="EFR238" s="75"/>
      <c r="EFS238" s="75"/>
      <c r="EFT238" s="75"/>
      <c r="EFU238" s="75"/>
      <c r="EFV238" s="75"/>
      <c r="EFW238" s="75"/>
      <c r="EFX238" s="75"/>
      <c r="EFY238" s="75"/>
      <c r="EFZ238" s="75"/>
      <c r="EGA238" s="75"/>
      <c r="EGB238" s="75"/>
      <c r="EGC238" s="75"/>
      <c r="EGD238" s="75"/>
      <c r="EGE238" s="75"/>
      <c r="EGF238" s="75"/>
      <c r="EGG238" s="75"/>
      <c r="EGH238" s="75"/>
      <c r="EGI238" s="75"/>
      <c r="EGJ238" s="75"/>
      <c r="EGK238" s="75"/>
      <c r="EGL238" s="75"/>
      <c r="EGM238" s="75"/>
      <c r="EGN238" s="75"/>
      <c r="EGO238" s="75"/>
      <c r="EGP238" s="75"/>
      <c r="EGQ238" s="75"/>
      <c r="EGR238" s="75"/>
      <c r="EGS238" s="75"/>
      <c r="EGT238" s="75"/>
      <c r="EGU238" s="75"/>
      <c r="EGV238" s="75"/>
      <c r="EGW238" s="75"/>
      <c r="EGX238" s="75"/>
      <c r="EGY238" s="75"/>
      <c r="EGZ238" s="75"/>
      <c r="EHA238" s="75"/>
      <c r="EHB238" s="75"/>
      <c r="EHC238" s="75"/>
      <c r="EHD238" s="75"/>
      <c r="EHE238" s="75"/>
      <c r="EHF238" s="75"/>
      <c r="EHG238" s="75"/>
      <c r="EHH238" s="75"/>
      <c r="EHI238" s="75"/>
      <c r="EHJ238" s="75"/>
      <c r="EHK238" s="75"/>
      <c r="EHL238" s="75"/>
      <c r="EHM238" s="75"/>
      <c r="EHN238" s="75"/>
      <c r="EHO238" s="75"/>
      <c r="EHP238" s="75"/>
      <c r="EHQ238" s="75"/>
      <c r="EHR238" s="75"/>
      <c r="EHS238" s="75"/>
      <c r="EHT238" s="75"/>
      <c r="EHU238" s="75"/>
      <c r="EHV238" s="75"/>
      <c r="EHW238" s="75"/>
      <c r="EHX238" s="75"/>
      <c r="EHY238" s="75"/>
      <c r="EHZ238" s="75"/>
      <c r="EIA238" s="75"/>
      <c r="EIB238" s="75"/>
      <c r="EIC238" s="75"/>
      <c r="EID238" s="75"/>
      <c r="EIE238" s="75"/>
      <c r="EIF238" s="75"/>
      <c r="EIG238" s="75"/>
      <c r="EIH238" s="75"/>
      <c r="EII238" s="75"/>
      <c r="EIJ238" s="75"/>
      <c r="EIK238" s="75"/>
      <c r="EIL238" s="75"/>
      <c r="EIM238" s="75"/>
      <c r="EIN238" s="75"/>
      <c r="EIO238" s="75"/>
      <c r="EIP238" s="75"/>
      <c r="EIQ238" s="75"/>
    </row>
    <row r="239" spans="1:3631" customFormat="1" ht="17.25" customHeight="1" thickBot="1" x14ac:dyDescent="0.3">
      <c r="A239" s="338" t="s">
        <v>630</v>
      </c>
      <c r="B239" s="332"/>
      <c r="C239" s="332"/>
      <c r="D239" s="343">
        <f>SUM(D233:D238)</f>
        <v>106</v>
      </c>
      <c r="E239" s="48"/>
      <c r="F239" s="48"/>
      <c r="G239" s="83"/>
      <c r="H239" s="48"/>
      <c r="I239" s="48"/>
      <c r="J239" s="48"/>
      <c r="K239" s="48"/>
      <c r="L239" s="48"/>
      <c r="M239" s="48"/>
      <c r="N239" s="48"/>
      <c r="O239" s="48"/>
    </row>
    <row r="240" spans="1:3631" s="28" customFormat="1" x14ac:dyDescent="0.25">
      <c r="A240" s="24" t="s">
        <v>169</v>
      </c>
      <c r="B240" s="317"/>
      <c r="C240" s="317"/>
      <c r="D240" s="317"/>
      <c r="E240" s="84"/>
      <c r="F240" s="84"/>
      <c r="G240" s="85"/>
      <c r="H240" s="84"/>
      <c r="I240" s="84"/>
      <c r="J240" s="84"/>
      <c r="K240" s="48"/>
      <c r="L240" s="84"/>
      <c r="M240" s="84"/>
      <c r="N240" s="84"/>
      <c r="O240" s="48"/>
    </row>
    <row r="241" spans="1:3631" customFormat="1" x14ac:dyDescent="0.25">
      <c r="A241" s="35" t="s">
        <v>617</v>
      </c>
      <c r="B241" s="247"/>
      <c r="C241" s="247"/>
      <c r="D241" s="247">
        <v>1862</v>
      </c>
      <c r="E241" s="107"/>
      <c r="F241" s="107"/>
      <c r="G241" s="108"/>
      <c r="H241" s="107"/>
      <c r="I241" s="107"/>
      <c r="J241" s="86">
        <v>2263.7310000000002</v>
      </c>
      <c r="K241" s="48"/>
      <c r="L241" s="107"/>
      <c r="M241" s="107"/>
      <c r="N241" s="86"/>
      <c r="O241" s="48"/>
    </row>
    <row r="242" spans="1:3631" customFormat="1" x14ac:dyDescent="0.25">
      <c r="A242" s="147" t="s">
        <v>621</v>
      </c>
      <c r="B242" s="363">
        <f>'2024-2025 Budget '!R73</f>
        <v>2124</v>
      </c>
      <c r="C242" s="363"/>
      <c r="D242" s="255"/>
      <c r="E242" s="148"/>
      <c r="F242" s="148">
        <v>0</v>
      </c>
      <c r="G242" s="149"/>
      <c r="H242" s="55">
        <v>0</v>
      </c>
      <c r="I242" s="55">
        <v>1490.27</v>
      </c>
      <c r="J242" s="150"/>
      <c r="K242" s="48"/>
      <c r="L242" s="148">
        <v>0</v>
      </c>
      <c r="M242" s="148"/>
      <c r="N242" s="150"/>
      <c r="O242" s="48"/>
    </row>
    <row r="243" spans="1:3631" customFormat="1" ht="18.75" thickBot="1" x14ac:dyDescent="0.3">
      <c r="A243" s="62" t="s">
        <v>622</v>
      </c>
      <c r="B243" s="354"/>
      <c r="C243" s="354">
        <f>'2024-2025 Budget '!R239</f>
        <v>1000</v>
      </c>
      <c r="D243" s="248"/>
      <c r="E243" s="55"/>
      <c r="F243" s="55"/>
      <c r="G243" s="70"/>
      <c r="H243" s="55"/>
      <c r="I243" s="55"/>
      <c r="J243" s="55"/>
      <c r="K243" s="48"/>
      <c r="L243" s="55"/>
      <c r="M243" s="55"/>
      <c r="N243" s="55"/>
      <c r="O243" s="48"/>
    </row>
    <row r="244" spans="1:3631" s="94" customFormat="1" ht="19.5" thickTop="1" thickBot="1" x14ac:dyDescent="0.3">
      <c r="A244" s="320" t="s">
        <v>170</v>
      </c>
      <c r="B244" s="318">
        <f>SUM(B242:B243)</f>
        <v>2124</v>
      </c>
      <c r="C244" s="318">
        <f>SUM(C242:C243)</f>
        <v>1000</v>
      </c>
      <c r="D244" s="318">
        <f>B244-C244</f>
        <v>1124</v>
      </c>
      <c r="E244" s="93">
        <f>SUM(E241)</f>
        <v>0</v>
      </c>
      <c r="F244" s="93">
        <f t="shared" ref="F244:G244" si="24">SUM(F241)</f>
        <v>0</v>
      </c>
      <c r="G244" s="93">
        <f t="shared" si="24"/>
        <v>0</v>
      </c>
      <c r="H244" s="93">
        <f>SUM(H242:H243)</f>
        <v>0</v>
      </c>
      <c r="I244" s="93">
        <f>SUM(I242:I243)</f>
        <v>1490.27</v>
      </c>
      <c r="J244" s="93">
        <f>J241+H244-I244</f>
        <v>773.46100000000024</v>
      </c>
      <c r="K244" s="109"/>
      <c r="L244" s="93">
        <f t="shared" ref="L244:M244" si="25">SUM(L241)</f>
        <v>0</v>
      </c>
      <c r="M244" s="93">
        <f t="shared" si="25"/>
        <v>0</v>
      </c>
      <c r="N244" s="93">
        <f>J244+L244-M244</f>
        <v>773.46100000000024</v>
      </c>
      <c r="O244" s="74">
        <f>L244-M244</f>
        <v>0</v>
      </c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5"/>
      <c r="BY244" s="75"/>
      <c r="BZ244" s="75"/>
      <c r="CA244" s="75"/>
      <c r="CB244" s="75"/>
      <c r="CC244" s="75"/>
      <c r="CD244" s="75"/>
      <c r="CE244" s="75"/>
      <c r="CF244" s="75"/>
      <c r="CG244" s="75"/>
      <c r="CH244" s="75"/>
      <c r="CI244" s="75"/>
      <c r="CJ244" s="75"/>
      <c r="CK244" s="75"/>
      <c r="CL244" s="75"/>
      <c r="CM244" s="75"/>
      <c r="CN244" s="75"/>
      <c r="CO244" s="75"/>
      <c r="CP244" s="75"/>
      <c r="CQ244" s="75"/>
      <c r="CR244" s="75"/>
      <c r="CS244" s="75"/>
      <c r="CT244" s="75"/>
      <c r="CU244" s="75"/>
      <c r="CV244" s="75"/>
      <c r="CW244" s="75"/>
      <c r="CX244" s="75"/>
      <c r="CY244" s="75"/>
      <c r="CZ244" s="75"/>
      <c r="DA244" s="75"/>
      <c r="DB244" s="75"/>
      <c r="DC244" s="75"/>
      <c r="DD244" s="75"/>
      <c r="DE244" s="75"/>
      <c r="DF244" s="75"/>
      <c r="DG244" s="75"/>
      <c r="DH244" s="75"/>
      <c r="DI244" s="75"/>
      <c r="DJ244" s="75"/>
      <c r="DK244" s="75"/>
      <c r="DL244" s="75"/>
      <c r="DM244" s="75"/>
      <c r="DN244" s="75"/>
      <c r="DO244" s="75"/>
      <c r="DP244" s="75"/>
      <c r="DQ244" s="75"/>
      <c r="DR244" s="75"/>
      <c r="DS244" s="75"/>
      <c r="DT244" s="75"/>
      <c r="DU244" s="75"/>
      <c r="DV244" s="75"/>
      <c r="DW244" s="75"/>
      <c r="DX244" s="75"/>
      <c r="DY244" s="75"/>
      <c r="DZ244" s="75"/>
      <c r="EA244" s="75"/>
      <c r="EB244" s="75"/>
      <c r="EC244" s="75"/>
      <c r="ED244" s="75"/>
      <c r="EE244" s="75"/>
      <c r="EF244" s="75"/>
      <c r="EG244" s="75"/>
      <c r="EH244" s="75"/>
      <c r="EI244" s="75"/>
      <c r="EJ244" s="75"/>
      <c r="EK244" s="75"/>
      <c r="EL244" s="75"/>
      <c r="EM244" s="75"/>
      <c r="EN244" s="75"/>
      <c r="EO244" s="75"/>
      <c r="EP244" s="75"/>
      <c r="EQ244" s="75"/>
      <c r="ER244" s="75"/>
      <c r="ES244" s="75"/>
      <c r="ET244" s="75"/>
      <c r="EU244" s="75"/>
      <c r="EV244" s="75"/>
      <c r="EW244" s="75"/>
      <c r="EX244" s="75"/>
      <c r="EY244" s="75"/>
      <c r="EZ244" s="75"/>
      <c r="FA244" s="75"/>
      <c r="FB244" s="75"/>
      <c r="FC244" s="75"/>
      <c r="FD244" s="75"/>
      <c r="FE244" s="75"/>
      <c r="FF244" s="75"/>
      <c r="FG244" s="75"/>
      <c r="FH244" s="75"/>
      <c r="FI244" s="75"/>
      <c r="FJ244" s="75"/>
      <c r="FK244" s="75"/>
      <c r="FL244" s="75"/>
      <c r="FM244" s="75"/>
      <c r="FN244" s="75"/>
      <c r="FO244" s="75"/>
      <c r="FP244" s="75"/>
      <c r="FQ244" s="75"/>
      <c r="FR244" s="75"/>
      <c r="FS244" s="75"/>
      <c r="FT244" s="75"/>
      <c r="FU244" s="75"/>
      <c r="FV244" s="75"/>
      <c r="FW244" s="75"/>
      <c r="FX244" s="75"/>
      <c r="FY244" s="75"/>
      <c r="FZ244" s="75"/>
      <c r="GA244" s="75"/>
      <c r="GB244" s="75"/>
      <c r="GC244" s="75"/>
      <c r="GD244" s="75"/>
      <c r="GE244" s="75"/>
      <c r="GF244" s="75"/>
      <c r="GG244" s="75"/>
      <c r="GH244" s="75"/>
      <c r="GI244" s="75"/>
      <c r="GJ244" s="75"/>
      <c r="GK244" s="75"/>
      <c r="GL244" s="75"/>
      <c r="GM244" s="75"/>
      <c r="GN244" s="75"/>
      <c r="GO244" s="75"/>
      <c r="GP244" s="75"/>
      <c r="GQ244" s="75"/>
      <c r="GR244" s="75"/>
      <c r="GS244" s="75"/>
      <c r="GT244" s="75"/>
      <c r="GU244" s="75"/>
      <c r="GV244" s="75"/>
      <c r="GW244" s="75"/>
      <c r="GX244" s="75"/>
      <c r="GY244" s="75"/>
      <c r="GZ244" s="75"/>
      <c r="HA244" s="75"/>
      <c r="HB244" s="75"/>
      <c r="HC244" s="75"/>
      <c r="HD244" s="75"/>
      <c r="HE244" s="75"/>
      <c r="HF244" s="75"/>
      <c r="HG244" s="75"/>
      <c r="HH244" s="75"/>
      <c r="HI244" s="75"/>
      <c r="HJ244" s="75"/>
      <c r="HK244" s="75"/>
      <c r="HL244" s="75"/>
      <c r="HM244" s="75"/>
      <c r="HN244" s="75"/>
      <c r="HO244" s="75"/>
      <c r="HP244" s="75"/>
      <c r="HQ244" s="75"/>
      <c r="HR244" s="75"/>
      <c r="HS244" s="75"/>
      <c r="HT244" s="75"/>
      <c r="HU244" s="75"/>
      <c r="HV244" s="75"/>
      <c r="HW244" s="75"/>
      <c r="HX244" s="75"/>
      <c r="HY244" s="75"/>
      <c r="HZ244" s="75"/>
      <c r="IA244" s="75"/>
      <c r="IB244" s="75"/>
      <c r="IC244" s="75"/>
      <c r="ID244" s="75"/>
      <c r="IE244" s="75"/>
      <c r="IF244" s="75"/>
      <c r="IG244" s="75"/>
      <c r="IH244" s="75"/>
      <c r="II244" s="75"/>
      <c r="IJ244" s="75"/>
      <c r="IK244" s="75"/>
      <c r="IL244" s="75"/>
      <c r="IM244" s="75"/>
      <c r="IN244" s="75"/>
      <c r="IO244" s="75"/>
      <c r="IP244" s="75"/>
      <c r="IQ244" s="75"/>
      <c r="IR244" s="75"/>
      <c r="IS244" s="75"/>
      <c r="IT244" s="75"/>
      <c r="IU244" s="75"/>
      <c r="IV244" s="75"/>
      <c r="IW244" s="75"/>
      <c r="IX244" s="75"/>
      <c r="IY244" s="75"/>
      <c r="IZ244" s="75"/>
      <c r="JA244" s="75"/>
      <c r="JB244" s="75"/>
      <c r="JC244" s="75"/>
      <c r="JD244" s="75"/>
      <c r="JE244" s="75"/>
      <c r="JF244" s="75"/>
      <c r="JG244" s="75"/>
      <c r="JH244" s="75"/>
      <c r="JI244" s="75"/>
      <c r="JJ244" s="75"/>
      <c r="JK244" s="75"/>
      <c r="JL244" s="75"/>
      <c r="JM244" s="75"/>
      <c r="JN244" s="75"/>
      <c r="JO244" s="75"/>
      <c r="JP244" s="75"/>
      <c r="JQ244" s="75"/>
      <c r="JR244" s="75"/>
      <c r="JS244" s="75"/>
      <c r="JT244" s="75"/>
      <c r="JU244" s="75"/>
      <c r="JV244" s="75"/>
      <c r="JW244" s="75"/>
      <c r="JX244" s="75"/>
      <c r="JY244" s="75"/>
      <c r="JZ244" s="75"/>
      <c r="KA244" s="75"/>
      <c r="KB244" s="75"/>
      <c r="KC244" s="75"/>
      <c r="KD244" s="75"/>
      <c r="KE244" s="75"/>
      <c r="KF244" s="75"/>
      <c r="KG244" s="75"/>
      <c r="KH244" s="75"/>
      <c r="KI244" s="75"/>
      <c r="KJ244" s="75"/>
      <c r="KK244" s="75"/>
      <c r="KL244" s="75"/>
      <c r="KM244" s="75"/>
      <c r="KN244" s="75"/>
      <c r="KO244" s="75"/>
      <c r="KP244" s="75"/>
      <c r="KQ244" s="75"/>
      <c r="KR244" s="75"/>
      <c r="KS244" s="75"/>
      <c r="KT244" s="75"/>
      <c r="KU244" s="75"/>
      <c r="KV244" s="75"/>
      <c r="KW244" s="75"/>
      <c r="KX244" s="75"/>
      <c r="KY244" s="75"/>
      <c r="KZ244" s="75"/>
      <c r="LA244" s="75"/>
      <c r="LB244" s="75"/>
      <c r="LC244" s="75"/>
      <c r="LD244" s="75"/>
      <c r="LE244" s="75"/>
      <c r="LF244" s="75"/>
      <c r="LG244" s="75"/>
      <c r="LH244" s="75"/>
      <c r="LI244" s="75"/>
      <c r="LJ244" s="75"/>
      <c r="LK244" s="75"/>
      <c r="LL244" s="75"/>
      <c r="LM244" s="75"/>
      <c r="LN244" s="75"/>
      <c r="LO244" s="75"/>
      <c r="LP244" s="75"/>
      <c r="LQ244" s="75"/>
      <c r="LR244" s="75"/>
      <c r="LS244" s="75"/>
      <c r="LT244" s="75"/>
      <c r="LU244" s="75"/>
      <c r="LV244" s="75"/>
      <c r="LW244" s="75"/>
      <c r="LX244" s="75"/>
      <c r="LY244" s="75"/>
      <c r="LZ244" s="75"/>
      <c r="MA244" s="75"/>
      <c r="MB244" s="75"/>
      <c r="MC244" s="75"/>
      <c r="MD244" s="75"/>
      <c r="ME244" s="75"/>
      <c r="MF244" s="75"/>
      <c r="MG244" s="75"/>
      <c r="MH244" s="75"/>
      <c r="MI244" s="75"/>
      <c r="MJ244" s="75"/>
      <c r="MK244" s="75"/>
      <c r="ML244" s="75"/>
      <c r="MM244" s="75"/>
      <c r="MN244" s="75"/>
      <c r="MO244" s="75"/>
      <c r="MP244" s="75"/>
      <c r="MQ244" s="75"/>
      <c r="MR244" s="75"/>
      <c r="MS244" s="75"/>
      <c r="MT244" s="75"/>
      <c r="MU244" s="75"/>
      <c r="MV244" s="75"/>
      <c r="MW244" s="75"/>
      <c r="MX244" s="75"/>
      <c r="MY244" s="75"/>
      <c r="MZ244" s="75"/>
      <c r="NA244" s="75"/>
      <c r="NB244" s="75"/>
      <c r="NC244" s="75"/>
      <c r="ND244" s="75"/>
      <c r="NE244" s="75"/>
      <c r="NF244" s="75"/>
      <c r="NG244" s="75"/>
      <c r="NH244" s="75"/>
      <c r="NI244" s="75"/>
      <c r="NJ244" s="75"/>
      <c r="NK244" s="75"/>
      <c r="NL244" s="75"/>
      <c r="NM244" s="75"/>
      <c r="NN244" s="75"/>
      <c r="NO244" s="75"/>
      <c r="NP244" s="75"/>
      <c r="NQ244" s="75"/>
      <c r="NR244" s="75"/>
      <c r="NS244" s="75"/>
      <c r="NT244" s="75"/>
      <c r="NU244" s="75"/>
      <c r="NV244" s="75"/>
      <c r="NW244" s="75"/>
      <c r="NX244" s="75"/>
      <c r="NY244" s="75"/>
      <c r="NZ244" s="75"/>
      <c r="OA244" s="75"/>
      <c r="OB244" s="75"/>
      <c r="OC244" s="75"/>
      <c r="OD244" s="75"/>
      <c r="OE244" s="75"/>
      <c r="OF244" s="75"/>
      <c r="OG244" s="75"/>
      <c r="OH244" s="75"/>
      <c r="OI244" s="75"/>
      <c r="OJ244" s="75"/>
      <c r="OK244" s="75"/>
      <c r="OL244" s="75"/>
      <c r="OM244" s="75"/>
      <c r="ON244" s="75"/>
      <c r="OO244" s="75"/>
      <c r="OP244" s="75"/>
      <c r="OQ244" s="75"/>
      <c r="OR244" s="75"/>
      <c r="OS244" s="75"/>
      <c r="OT244" s="75"/>
      <c r="OU244" s="75"/>
      <c r="OV244" s="75"/>
      <c r="OW244" s="75"/>
      <c r="OX244" s="75"/>
      <c r="OY244" s="75"/>
      <c r="OZ244" s="75"/>
      <c r="PA244" s="75"/>
      <c r="PB244" s="75"/>
      <c r="PC244" s="75"/>
      <c r="PD244" s="75"/>
      <c r="PE244" s="75"/>
      <c r="PF244" s="75"/>
      <c r="PG244" s="75"/>
      <c r="PH244" s="75"/>
      <c r="PI244" s="75"/>
      <c r="PJ244" s="75"/>
      <c r="PK244" s="75"/>
      <c r="PL244" s="75"/>
      <c r="PM244" s="75"/>
      <c r="PN244" s="75"/>
      <c r="PO244" s="75"/>
      <c r="PP244" s="75"/>
      <c r="PQ244" s="75"/>
      <c r="PR244" s="75"/>
      <c r="PS244" s="75"/>
      <c r="PT244" s="75"/>
      <c r="PU244" s="75"/>
      <c r="PV244" s="75"/>
      <c r="PW244" s="75"/>
      <c r="PX244" s="75"/>
      <c r="PY244" s="75"/>
      <c r="PZ244" s="75"/>
      <c r="QA244" s="75"/>
      <c r="QB244" s="75"/>
      <c r="QC244" s="75"/>
      <c r="QD244" s="75"/>
      <c r="QE244" s="75"/>
      <c r="QF244" s="75"/>
      <c r="QG244" s="75"/>
      <c r="QH244" s="75"/>
      <c r="QI244" s="75"/>
      <c r="QJ244" s="75"/>
      <c r="QK244" s="75"/>
      <c r="QL244" s="75"/>
      <c r="QM244" s="75"/>
      <c r="QN244" s="75"/>
      <c r="QO244" s="75"/>
      <c r="QP244" s="75"/>
      <c r="QQ244" s="75"/>
      <c r="QR244" s="75"/>
      <c r="QS244" s="75"/>
      <c r="QT244" s="75"/>
      <c r="QU244" s="75"/>
      <c r="QV244" s="75"/>
      <c r="QW244" s="75"/>
      <c r="QX244" s="75"/>
      <c r="QY244" s="75"/>
      <c r="QZ244" s="75"/>
      <c r="RA244" s="75"/>
      <c r="RB244" s="75"/>
      <c r="RC244" s="75"/>
      <c r="RD244" s="75"/>
      <c r="RE244" s="75"/>
      <c r="RF244" s="75"/>
      <c r="RG244" s="75"/>
      <c r="RH244" s="75"/>
      <c r="RI244" s="75"/>
      <c r="RJ244" s="75"/>
      <c r="RK244" s="75"/>
      <c r="RL244" s="75"/>
      <c r="RM244" s="75"/>
      <c r="RN244" s="75"/>
      <c r="RO244" s="75"/>
      <c r="RP244" s="75"/>
      <c r="RQ244" s="75"/>
      <c r="RR244" s="75"/>
      <c r="RS244" s="75"/>
      <c r="RT244" s="75"/>
      <c r="RU244" s="75"/>
      <c r="RV244" s="75"/>
      <c r="RW244" s="75"/>
      <c r="RX244" s="75"/>
      <c r="RY244" s="75"/>
      <c r="RZ244" s="75"/>
      <c r="SA244" s="75"/>
      <c r="SB244" s="75"/>
      <c r="SC244" s="75"/>
      <c r="SD244" s="75"/>
      <c r="SE244" s="75"/>
      <c r="SF244" s="75"/>
      <c r="SG244" s="75"/>
      <c r="SH244" s="75"/>
      <c r="SI244" s="75"/>
      <c r="SJ244" s="75"/>
      <c r="SK244" s="75"/>
      <c r="SL244" s="75"/>
      <c r="SM244" s="75"/>
      <c r="SN244" s="75"/>
      <c r="SO244" s="75"/>
      <c r="SP244" s="75"/>
      <c r="SQ244" s="75"/>
      <c r="SR244" s="75"/>
      <c r="SS244" s="75"/>
      <c r="ST244" s="75"/>
      <c r="SU244" s="75"/>
      <c r="SV244" s="75"/>
      <c r="SW244" s="75"/>
      <c r="SX244" s="75"/>
      <c r="SY244" s="75"/>
      <c r="SZ244" s="75"/>
      <c r="TA244" s="75"/>
      <c r="TB244" s="75"/>
      <c r="TC244" s="75"/>
      <c r="TD244" s="75"/>
      <c r="TE244" s="75"/>
      <c r="TF244" s="75"/>
      <c r="TG244" s="75"/>
      <c r="TH244" s="75"/>
      <c r="TI244" s="75"/>
      <c r="TJ244" s="75"/>
      <c r="TK244" s="75"/>
      <c r="TL244" s="75"/>
      <c r="TM244" s="75"/>
      <c r="TN244" s="75"/>
      <c r="TO244" s="75"/>
      <c r="TP244" s="75"/>
      <c r="TQ244" s="75"/>
      <c r="TR244" s="75"/>
      <c r="TS244" s="75"/>
      <c r="TT244" s="75"/>
      <c r="TU244" s="75"/>
      <c r="TV244" s="75"/>
      <c r="TW244" s="75"/>
      <c r="TX244" s="75"/>
      <c r="TY244" s="75"/>
      <c r="TZ244" s="75"/>
      <c r="UA244" s="75"/>
      <c r="UB244" s="75"/>
      <c r="UC244" s="75"/>
      <c r="UD244" s="75"/>
      <c r="UE244" s="75"/>
      <c r="UF244" s="75"/>
      <c r="UG244" s="75"/>
      <c r="UH244" s="75"/>
      <c r="UI244" s="75"/>
      <c r="UJ244" s="75"/>
      <c r="UK244" s="75"/>
      <c r="UL244" s="75"/>
      <c r="UM244" s="75"/>
      <c r="UN244" s="75"/>
      <c r="UO244" s="75"/>
      <c r="UP244" s="75"/>
      <c r="UQ244" s="75"/>
      <c r="UR244" s="75"/>
      <c r="US244" s="75"/>
      <c r="UT244" s="75"/>
      <c r="UU244" s="75"/>
      <c r="UV244" s="75"/>
      <c r="UW244" s="75"/>
      <c r="UX244" s="75"/>
      <c r="UY244" s="75"/>
      <c r="UZ244" s="75"/>
      <c r="VA244" s="75"/>
      <c r="VB244" s="75"/>
      <c r="VC244" s="75"/>
      <c r="VD244" s="75"/>
      <c r="VE244" s="75"/>
      <c r="VF244" s="75"/>
      <c r="VG244" s="75"/>
      <c r="VH244" s="75"/>
      <c r="VI244" s="75"/>
      <c r="VJ244" s="75"/>
      <c r="VK244" s="75"/>
      <c r="VL244" s="75"/>
      <c r="VM244" s="75"/>
      <c r="VN244" s="75"/>
      <c r="VO244" s="75"/>
      <c r="VP244" s="75"/>
      <c r="VQ244" s="75"/>
      <c r="VR244" s="75"/>
      <c r="VS244" s="75"/>
      <c r="VT244" s="75"/>
      <c r="VU244" s="75"/>
      <c r="VV244" s="75"/>
      <c r="VW244" s="75"/>
      <c r="VX244" s="75"/>
      <c r="VY244" s="75"/>
      <c r="VZ244" s="75"/>
      <c r="WA244" s="75"/>
      <c r="WB244" s="75"/>
      <c r="WC244" s="75"/>
      <c r="WD244" s="75"/>
      <c r="WE244" s="75"/>
      <c r="WF244" s="75"/>
      <c r="WG244" s="75"/>
      <c r="WH244" s="75"/>
      <c r="WI244" s="75"/>
      <c r="WJ244" s="75"/>
      <c r="WK244" s="75"/>
      <c r="WL244" s="75"/>
      <c r="WM244" s="75"/>
      <c r="WN244" s="75"/>
      <c r="WO244" s="75"/>
      <c r="WP244" s="75"/>
      <c r="WQ244" s="75"/>
      <c r="WR244" s="75"/>
      <c r="WS244" s="75"/>
      <c r="WT244" s="75"/>
      <c r="WU244" s="75"/>
      <c r="WV244" s="75"/>
      <c r="WW244" s="75"/>
      <c r="WX244" s="75"/>
      <c r="WY244" s="75"/>
      <c r="WZ244" s="75"/>
      <c r="XA244" s="75"/>
      <c r="XB244" s="75"/>
      <c r="XC244" s="75"/>
      <c r="XD244" s="75"/>
      <c r="XE244" s="75"/>
      <c r="XF244" s="75"/>
      <c r="XG244" s="75"/>
      <c r="XH244" s="75"/>
      <c r="XI244" s="75"/>
      <c r="XJ244" s="75"/>
      <c r="XK244" s="75"/>
      <c r="XL244" s="75"/>
      <c r="XM244" s="75"/>
      <c r="XN244" s="75"/>
      <c r="XO244" s="75"/>
      <c r="XP244" s="75"/>
      <c r="XQ244" s="75"/>
      <c r="XR244" s="75"/>
      <c r="XS244" s="75"/>
      <c r="XT244" s="75"/>
      <c r="XU244" s="75"/>
      <c r="XV244" s="75"/>
      <c r="XW244" s="75"/>
      <c r="XX244" s="75"/>
      <c r="XY244" s="75"/>
      <c r="XZ244" s="75"/>
      <c r="YA244" s="75"/>
      <c r="YB244" s="75"/>
      <c r="YC244" s="75"/>
      <c r="YD244" s="75"/>
      <c r="YE244" s="75"/>
      <c r="YF244" s="75"/>
      <c r="YG244" s="75"/>
      <c r="YH244" s="75"/>
      <c r="YI244" s="75"/>
      <c r="YJ244" s="75"/>
      <c r="YK244" s="75"/>
      <c r="YL244" s="75"/>
      <c r="YM244" s="75"/>
      <c r="YN244" s="75"/>
      <c r="YO244" s="75"/>
      <c r="YP244" s="75"/>
      <c r="YQ244" s="75"/>
      <c r="YR244" s="75"/>
      <c r="YS244" s="75"/>
      <c r="YT244" s="75"/>
      <c r="YU244" s="75"/>
      <c r="YV244" s="75"/>
      <c r="YW244" s="75"/>
      <c r="YX244" s="75"/>
      <c r="YY244" s="75"/>
      <c r="YZ244" s="75"/>
      <c r="ZA244" s="75"/>
      <c r="ZB244" s="75"/>
      <c r="ZC244" s="75"/>
      <c r="ZD244" s="75"/>
      <c r="ZE244" s="75"/>
      <c r="ZF244" s="75"/>
      <c r="ZG244" s="75"/>
      <c r="ZH244" s="75"/>
      <c r="ZI244" s="75"/>
      <c r="ZJ244" s="75"/>
      <c r="ZK244" s="75"/>
      <c r="ZL244" s="75"/>
      <c r="ZM244" s="75"/>
      <c r="ZN244" s="75"/>
      <c r="ZO244" s="75"/>
      <c r="ZP244" s="75"/>
      <c r="ZQ244" s="75"/>
      <c r="ZR244" s="75"/>
      <c r="ZS244" s="75"/>
      <c r="ZT244" s="75"/>
      <c r="ZU244" s="75"/>
      <c r="ZV244" s="75"/>
      <c r="ZW244" s="75"/>
      <c r="ZX244" s="75"/>
      <c r="ZY244" s="75"/>
      <c r="ZZ244" s="75"/>
      <c r="AAA244" s="75"/>
      <c r="AAB244" s="75"/>
      <c r="AAC244" s="75"/>
      <c r="AAD244" s="75"/>
      <c r="AAE244" s="75"/>
      <c r="AAF244" s="75"/>
      <c r="AAG244" s="75"/>
      <c r="AAH244" s="75"/>
      <c r="AAI244" s="75"/>
      <c r="AAJ244" s="75"/>
      <c r="AAK244" s="75"/>
      <c r="AAL244" s="75"/>
      <c r="AAM244" s="75"/>
      <c r="AAN244" s="75"/>
      <c r="AAO244" s="75"/>
      <c r="AAP244" s="75"/>
      <c r="AAQ244" s="75"/>
      <c r="AAR244" s="75"/>
      <c r="AAS244" s="75"/>
      <c r="AAT244" s="75"/>
      <c r="AAU244" s="75"/>
      <c r="AAV244" s="75"/>
      <c r="AAW244" s="75"/>
      <c r="AAX244" s="75"/>
      <c r="AAY244" s="75"/>
      <c r="AAZ244" s="75"/>
      <c r="ABA244" s="75"/>
      <c r="ABB244" s="75"/>
      <c r="ABC244" s="75"/>
      <c r="ABD244" s="75"/>
      <c r="ABE244" s="75"/>
      <c r="ABF244" s="75"/>
      <c r="ABG244" s="75"/>
      <c r="ABH244" s="75"/>
      <c r="ABI244" s="75"/>
      <c r="ABJ244" s="75"/>
      <c r="ABK244" s="75"/>
      <c r="ABL244" s="75"/>
      <c r="ABM244" s="75"/>
      <c r="ABN244" s="75"/>
      <c r="ABO244" s="75"/>
      <c r="ABP244" s="75"/>
      <c r="ABQ244" s="75"/>
      <c r="ABR244" s="75"/>
      <c r="ABS244" s="75"/>
      <c r="ABT244" s="75"/>
      <c r="ABU244" s="75"/>
      <c r="ABV244" s="75"/>
      <c r="ABW244" s="75"/>
      <c r="ABX244" s="75"/>
      <c r="ABY244" s="75"/>
      <c r="ABZ244" s="75"/>
      <c r="ACA244" s="75"/>
      <c r="ACB244" s="75"/>
      <c r="ACC244" s="75"/>
      <c r="ACD244" s="75"/>
      <c r="ACE244" s="75"/>
      <c r="ACF244" s="75"/>
      <c r="ACG244" s="75"/>
      <c r="ACH244" s="75"/>
      <c r="ACI244" s="75"/>
      <c r="ACJ244" s="75"/>
      <c r="ACK244" s="75"/>
      <c r="ACL244" s="75"/>
      <c r="ACM244" s="75"/>
      <c r="ACN244" s="75"/>
      <c r="ACO244" s="75"/>
      <c r="ACP244" s="75"/>
      <c r="ACQ244" s="75"/>
      <c r="ACR244" s="75"/>
      <c r="ACS244" s="75"/>
      <c r="ACT244" s="75"/>
      <c r="ACU244" s="75"/>
      <c r="ACV244" s="75"/>
      <c r="ACW244" s="75"/>
      <c r="ACX244" s="75"/>
      <c r="ACY244" s="75"/>
      <c r="ACZ244" s="75"/>
      <c r="ADA244" s="75"/>
      <c r="ADB244" s="75"/>
      <c r="ADC244" s="75"/>
      <c r="ADD244" s="75"/>
      <c r="ADE244" s="75"/>
      <c r="ADF244" s="75"/>
      <c r="ADG244" s="75"/>
      <c r="ADH244" s="75"/>
      <c r="ADI244" s="75"/>
      <c r="ADJ244" s="75"/>
      <c r="ADK244" s="75"/>
      <c r="ADL244" s="75"/>
      <c r="ADM244" s="75"/>
      <c r="ADN244" s="75"/>
      <c r="ADO244" s="75"/>
      <c r="ADP244" s="75"/>
      <c r="ADQ244" s="75"/>
      <c r="ADR244" s="75"/>
      <c r="ADS244" s="75"/>
      <c r="ADT244" s="75"/>
      <c r="ADU244" s="75"/>
      <c r="ADV244" s="75"/>
      <c r="ADW244" s="75"/>
      <c r="ADX244" s="75"/>
      <c r="ADY244" s="75"/>
      <c r="ADZ244" s="75"/>
      <c r="AEA244" s="75"/>
      <c r="AEB244" s="75"/>
      <c r="AEC244" s="75"/>
      <c r="AED244" s="75"/>
      <c r="AEE244" s="75"/>
      <c r="AEF244" s="75"/>
      <c r="AEG244" s="75"/>
      <c r="AEH244" s="75"/>
      <c r="AEI244" s="75"/>
      <c r="AEJ244" s="75"/>
      <c r="AEK244" s="75"/>
      <c r="AEL244" s="75"/>
      <c r="AEM244" s="75"/>
      <c r="AEN244" s="75"/>
      <c r="AEO244" s="75"/>
      <c r="AEP244" s="75"/>
      <c r="AEQ244" s="75"/>
      <c r="AER244" s="75"/>
      <c r="AES244" s="75"/>
      <c r="AET244" s="75"/>
      <c r="AEU244" s="75"/>
      <c r="AEV244" s="75"/>
      <c r="AEW244" s="75"/>
      <c r="AEX244" s="75"/>
      <c r="AEY244" s="75"/>
      <c r="AEZ244" s="75"/>
      <c r="AFA244" s="75"/>
      <c r="AFB244" s="75"/>
      <c r="AFC244" s="75"/>
      <c r="AFD244" s="75"/>
      <c r="AFE244" s="75"/>
      <c r="AFF244" s="75"/>
      <c r="AFG244" s="75"/>
      <c r="AFH244" s="75"/>
      <c r="AFI244" s="75"/>
      <c r="AFJ244" s="75"/>
      <c r="AFK244" s="75"/>
      <c r="AFL244" s="75"/>
      <c r="AFM244" s="75"/>
      <c r="AFN244" s="75"/>
      <c r="AFO244" s="75"/>
      <c r="AFP244" s="75"/>
      <c r="AFQ244" s="75"/>
      <c r="AFR244" s="75"/>
      <c r="AFS244" s="75"/>
      <c r="AFT244" s="75"/>
      <c r="AFU244" s="75"/>
      <c r="AFV244" s="75"/>
      <c r="AFW244" s="75"/>
      <c r="AFX244" s="75"/>
      <c r="AFY244" s="75"/>
      <c r="AFZ244" s="75"/>
      <c r="AGA244" s="75"/>
      <c r="AGB244" s="75"/>
      <c r="AGC244" s="75"/>
      <c r="AGD244" s="75"/>
      <c r="AGE244" s="75"/>
      <c r="AGF244" s="75"/>
      <c r="AGG244" s="75"/>
      <c r="AGH244" s="75"/>
      <c r="AGI244" s="75"/>
      <c r="AGJ244" s="75"/>
      <c r="AGK244" s="75"/>
      <c r="AGL244" s="75"/>
      <c r="AGM244" s="75"/>
      <c r="AGN244" s="75"/>
      <c r="AGO244" s="75"/>
      <c r="AGP244" s="75"/>
      <c r="AGQ244" s="75"/>
      <c r="AGR244" s="75"/>
      <c r="AGS244" s="75"/>
      <c r="AGT244" s="75"/>
      <c r="AGU244" s="75"/>
      <c r="AGV244" s="75"/>
      <c r="AGW244" s="75"/>
      <c r="AGX244" s="75"/>
      <c r="AGY244" s="75"/>
      <c r="AGZ244" s="75"/>
      <c r="AHA244" s="75"/>
      <c r="AHB244" s="75"/>
      <c r="AHC244" s="75"/>
      <c r="AHD244" s="75"/>
      <c r="AHE244" s="75"/>
      <c r="AHF244" s="75"/>
      <c r="AHG244" s="75"/>
      <c r="AHH244" s="75"/>
      <c r="AHI244" s="75"/>
      <c r="AHJ244" s="75"/>
      <c r="AHK244" s="75"/>
      <c r="AHL244" s="75"/>
      <c r="AHM244" s="75"/>
      <c r="AHN244" s="75"/>
      <c r="AHO244" s="75"/>
      <c r="AHP244" s="75"/>
      <c r="AHQ244" s="75"/>
      <c r="AHR244" s="75"/>
      <c r="AHS244" s="75"/>
      <c r="AHT244" s="75"/>
      <c r="AHU244" s="75"/>
      <c r="AHV244" s="75"/>
      <c r="AHW244" s="75"/>
      <c r="AHX244" s="75"/>
      <c r="AHY244" s="75"/>
      <c r="AHZ244" s="75"/>
      <c r="AIA244" s="75"/>
      <c r="AIB244" s="75"/>
      <c r="AIC244" s="75"/>
      <c r="AID244" s="75"/>
      <c r="AIE244" s="75"/>
      <c r="AIF244" s="75"/>
      <c r="AIG244" s="75"/>
      <c r="AIH244" s="75"/>
      <c r="AII244" s="75"/>
      <c r="AIJ244" s="75"/>
      <c r="AIK244" s="75"/>
      <c r="AIL244" s="75"/>
      <c r="AIM244" s="75"/>
      <c r="AIN244" s="75"/>
      <c r="AIO244" s="75"/>
      <c r="AIP244" s="75"/>
      <c r="AIQ244" s="75"/>
      <c r="AIR244" s="75"/>
      <c r="AIS244" s="75"/>
      <c r="AIT244" s="75"/>
      <c r="AIU244" s="75"/>
      <c r="AIV244" s="75"/>
      <c r="AIW244" s="75"/>
      <c r="AIX244" s="75"/>
      <c r="AIY244" s="75"/>
      <c r="AIZ244" s="75"/>
      <c r="AJA244" s="75"/>
      <c r="AJB244" s="75"/>
      <c r="AJC244" s="75"/>
      <c r="AJD244" s="75"/>
      <c r="AJE244" s="75"/>
      <c r="AJF244" s="75"/>
      <c r="AJG244" s="75"/>
      <c r="AJH244" s="75"/>
      <c r="AJI244" s="75"/>
      <c r="AJJ244" s="75"/>
      <c r="AJK244" s="75"/>
      <c r="AJL244" s="75"/>
      <c r="AJM244" s="75"/>
      <c r="AJN244" s="75"/>
      <c r="AJO244" s="75"/>
      <c r="AJP244" s="75"/>
      <c r="AJQ244" s="75"/>
      <c r="AJR244" s="75"/>
      <c r="AJS244" s="75"/>
      <c r="AJT244" s="75"/>
      <c r="AJU244" s="75"/>
      <c r="AJV244" s="75"/>
      <c r="AJW244" s="75"/>
      <c r="AJX244" s="75"/>
      <c r="AJY244" s="75"/>
      <c r="AJZ244" s="75"/>
      <c r="AKA244" s="75"/>
      <c r="AKB244" s="75"/>
      <c r="AKC244" s="75"/>
      <c r="AKD244" s="75"/>
      <c r="AKE244" s="75"/>
      <c r="AKF244" s="75"/>
      <c r="AKG244" s="75"/>
      <c r="AKH244" s="75"/>
      <c r="AKI244" s="75"/>
      <c r="AKJ244" s="75"/>
      <c r="AKK244" s="75"/>
      <c r="AKL244" s="75"/>
      <c r="AKM244" s="75"/>
      <c r="AKN244" s="75"/>
      <c r="AKO244" s="75"/>
      <c r="AKP244" s="75"/>
      <c r="AKQ244" s="75"/>
      <c r="AKR244" s="75"/>
      <c r="AKS244" s="75"/>
      <c r="AKT244" s="75"/>
      <c r="AKU244" s="75"/>
      <c r="AKV244" s="75"/>
      <c r="AKW244" s="75"/>
      <c r="AKX244" s="75"/>
      <c r="AKY244" s="75"/>
      <c r="AKZ244" s="75"/>
      <c r="ALA244" s="75"/>
      <c r="ALB244" s="75"/>
      <c r="ALC244" s="75"/>
      <c r="ALD244" s="75"/>
      <c r="ALE244" s="75"/>
      <c r="ALF244" s="75"/>
      <c r="ALG244" s="75"/>
      <c r="ALH244" s="75"/>
      <c r="ALI244" s="75"/>
      <c r="ALJ244" s="75"/>
      <c r="ALK244" s="75"/>
      <c r="ALL244" s="75"/>
      <c r="ALM244" s="75"/>
      <c r="ALN244" s="75"/>
      <c r="ALO244" s="75"/>
      <c r="ALP244" s="75"/>
      <c r="ALQ244" s="75"/>
      <c r="ALR244" s="75"/>
      <c r="ALS244" s="75"/>
      <c r="ALT244" s="75"/>
      <c r="ALU244" s="75"/>
      <c r="ALV244" s="75"/>
      <c r="ALW244" s="75"/>
      <c r="ALX244" s="75"/>
      <c r="ALY244" s="75"/>
      <c r="ALZ244" s="75"/>
      <c r="AMA244" s="75"/>
      <c r="AMB244" s="75"/>
      <c r="AMC244" s="75"/>
      <c r="AMD244" s="75"/>
      <c r="AME244" s="75"/>
      <c r="AMF244" s="75"/>
      <c r="AMG244" s="75"/>
      <c r="AMH244" s="75"/>
      <c r="AMI244" s="75"/>
      <c r="AMJ244" s="75"/>
      <c r="AMK244" s="75"/>
      <c r="AML244" s="75"/>
      <c r="AMM244" s="75"/>
      <c r="AMN244" s="75"/>
      <c r="AMO244" s="75"/>
      <c r="AMP244" s="75"/>
      <c r="AMQ244" s="75"/>
      <c r="AMR244" s="75"/>
      <c r="AMS244" s="75"/>
      <c r="AMT244" s="75"/>
      <c r="AMU244" s="75"/>
      <c r="AMV244" s="75"/>
      <c r="AMW244" s="75"/>
      <c r="AMX244" s="75"/>
      <c r="AMY244" s="75"/>
      <c r="AMZ244" s="75"/>
      <c r="ANA244" s="75"/>
      <c r="ANB244" s="75"/>
      <c r="ANC244" s="75"/>
      <c r="AND244" s="75"/>
      <c r="ANE244" s="75"/>
      <c r="ANF244" s="75"/>
      <c r="ANG244" s="75"/>
      <c r="ANH244" s="75"/>
      <c r="ANI244" s="75"/>
      <c r="ANJ244" s="75"/>
      <c r="ANK244" s="75"/>
      <c r="ANL244" s="75"/>
      <c r="ANM244" s="75"/>
      <c r="ANN244" s="75"/>
      <c r="ANO244" s="75"/>
      <c r="ANP244" s="75"/>
      <c r="ANQ244" s="75"/>
      <c r="ANR244" s="75"/>
      <c r="ANS244" s="75"/>
      <c r="ANT244" s="75"/>
      <c r="ANU244" s="75"/>
      <c r="ANV244" s="75"/>
      <c r="ANW244" s="75"/>
      <c r="ANX244" s="75"/>
      <c r="ANY244" s="75"/>
      <c r="ANZ244" s="75"/>
      <c r="AOA244" s="75"/>
      <c r="AOB244" s="75"/>
      <c r="AOC244" s="75"/>
      <c r="AOD244" s="75"/>
      <c r="AOE244" s="75"/>
      <c r="AOF244" s="75"/>
      <c r="AOG244" s="75"/>
      <c r="AOH244" s="75"/>
      <c r="AOI244" s="75"/>
      <c r="AOJ244" s="75"/>
      <c r="AOK244" s="75"/>
      <c r="AOL244" s="75"/>
      <c r="AOM244" s="75"/>
      <c r="AON244" s="75"/>
      <c r="AOO244" s="75"/>
      <c r="AOP244" s="75"/>
      <c r="AOQ244" s="75"/>
      <c r="AOR244" s="75"/>
      <c r="AOS244" s="75"/>
      <c r="AOT244" s="75"/>
      <c r="AOU244" s="75"/>
      <c r="AOV244" s="75"/>
      <c r="AOW244" s="75"/>
      <c r="AOX244" s="75"/>
      <c r="AOY244" s="75"/>
      <c r="AOZ244" s="75"/>
      <c r="APA244" s="75"/>
      <c r="APB244" s="75"/>
      <c r="APC244" s="75"/>
      <c r="APD244" s="75"/>
      <c r="APE244" s="75"/>
      <c r="APF244" s="75"/>
      <c r="APG244" s="75"/>
      <c r="APH244" s="75"/>
      <c r="API244" s="75"/>
      <c r="APJ244" s="75"/>
      <c r="APK244" s="75"/>
      <c r="APL244" s="75"/>
      <c r="APM244" s="75"/>
      <c r="APN244" s="75"/>
      <c r="APO244" s="75"/>
      <c r="APP244" s="75"/>
      <c r="APQ244" s="75"/>
      <c r="APR244" s="75"/>
      <c r="APS244" s="75"/>
      <c r="APT244" s="75"/>
      <c r="APU244" s="75"/>
      <c r="APV244" s="75"/>
      <c r="APW244" s="75"/>
      <c r="APX244" s="75"/>
      <c r="APY244" s="75"/>
      <c r="APZ244" s="75"/>
      <c r="AQA244" s="75"/>
      <c r="AQB244" s="75"/>
      <c r="AQC244" s="75"/>
      <c r="AQD244" s="75"/>
      <c r="AQE244" s="75"/>
      <c r="AQF244" s="75"/>
      <c r="AQG244" s="75"/>
      <c r="AQH244" s="75"/>
      <c r="AQI244" s="75"/>
      <c r="AQJ244" s="75"/>
      <c r="AQK244" s="75"/>
      <c r="AQL244" s="75"/>
      <c r="AQM244" s="75"/>
      <c r="AQN244" s="75"/>
      <c r="AQO244" s="75"/>
      <c r="AQP244" s="75"/>
      <c r="AQQ244" s="75"/>
      <c r="AQR244" s="75"/>
      <c r="AQS244" s="75"/>
      <c r="AQT244" s="75"/>
      <c r="AQU244" s="75"/>
      <c r="AQV244" s="75"/>
      <c r="AQW244" s="75"/>
      <c r="AQX244" s="75"/>
      <c r="AQY244" s="75"/>
      <c r="AQZ244" s="75"/>
      <c r="ARA244" s="75"/>
      <c r="ARB244" s="75"/>
      <c r="ARC244" s="75"/>
      <c r="ARD244" s="75"/>
      <c r="ARE244" s="75"/>
      <c r="ARF244" s="75"/>
      <c r="ARG244" s="75"/>
      <c r="ARH244" s="75"/>
      <c r="ARI244" s="75"/>
      <c r="ARJ244" s="75"/>
      <c r="ARK244" s="75"/>
      <c r="ARL244" s="75"/>
      <c r="ARM244" s="75"/>
      <c r="ARN244" s="75"/>
      <c r="ARO244" s="75"/>
      <c r="ARP244" s="75"/>
      <c r="ARQ244" s="75"/>
      <c r="ARR244" s="75"/>
      <c r="ARS244" s="75"/>
      <c r="ART244" s="75"/>
      <c r="ARU244" s="75"/>
      <c r="ARV244" s="75"/>
      <c r="ARW244" s="75"/>
      <c r="ARX244" s="75"/>
      <c r="ARY244" s="75"/>
      <c r="ARZ244" s="75"/>
      <c r="ASA244" s="75"/>
      <c r="ASB244" s="75"/>
      <c r="ASC244" s="75"/>
      <c r="ASD244" s="75"/>
      <c r="ASE244" s="75"/>
      <c r="ASF244" s="75"/>
      <c r="ASG244" s="75"/>
      <c r="ASH244" s="75"/>
      <c r="ASI244" s="75"/>
      <c r="ASJ244" s="75"/>
      <c r="ASK244" s="75"/>
      <c r="ASL244" s="75"/>
      <c r="ASM244" s="75"/>
      <c r="ASN244" s="75"/>
      <c r="ASO244" s="75"/>
      <c r="ASP244" s="75"/>
      <c r="ASQ244" s="75"/>
      <c r="ASR244" s="75"/>
      <c r="ASS244" s="75"/>
      <c r="AST244" s="75"/>
      <c r="ASU244" s="75"/>
      <c r="ASV244" s="75"/>
      <c r="ASW244" s="75"/>
      <c r="ASX244" s="75"/>
      <c r="ASY244" s="75"/>
      <c r="ASZ244" s="75"/>
      <c r="ATA244" s="75"/>
      <c r="ATB244" s="75"/>
      <c r="ATC244" s="75"/>
      <c r="ATD244" s="75"/>
      <c r="ATE244" s="75"/>
      <c r="ATF244" s="75"/>
      <c r="ATG244" s="75"/>
      <c r="ATH244" s="75"/>
      <c r="ATI244" s="75"/>
      <c r="ATJ244" s="75"/>
      <c r="ATK244" s="75"/>
      <c r="ATL244" s="75"/>
      <c r="ATM244" s="75"/>
      <c r="ATN244" s="75"/>
      <c r="ATO244" s="75"/>
      <c r="ATP244" s="75"/>
      <c r="ATQ244" s="75"/>
      <c r="ATR244" s="75"/>
      <c r="ATS244" s="75"/>
      <c r="ATT244" s="75"/>
      <c r="ATU244" s="75"/>
      <c r="ATV244" s="75"/>
      <c r="ATW244" s="75"/>
      <c r="ATX244" s="75"/>
      <c r="ATY244" s="75"/>
      <c r="ATZ244" s="75"/>
      <c r="AUA244" s="75"/>
      <c r="AUB244" s="75"/>
      <c r="AUC244" s="75"/>
      <c r="AUD244" s="75"/>
      <c r="AUE244" s="75"/>
      <c r="AUF244" s="75"/>
      <c r="AUG244" s="75"/>
      <c r="AUH244" s="75"/>
      <c r="AUI244" s="75"/>
      <c r="AUJ244" s="75"/>
      <c r="AUK244" s="75"/>
      <c r="AUL244" s="75"/>
      <c r="AUM244" s="75"/>
      <c r="AUN244" s="75"/>
      <c r="AUO244" s="75"/>
      <c r="AUP244" s="75"/>
      <c r="AUQ244" s="75"/>
      <c r="AUR244" s="75"/>
      <c r="AUS244" s="75"/>
      <c r="AUT244" s="75"/>
      <c r="AUU244" s="75"/>
      <c r="AUV244" s="75"/>
      <c r="AUW244" s="75"/>
      <c r="AUX244" s="75"/>
      <c r="AUY244" s="75"/>
      <c r="AUZ244" s="75"/>
      <c r="AVA244" s="75"/>
      <c r="AVB244" s="75"/>
      <c r="AVC244" s="75"/>
      <c r="AVD244" s="75"/>
      <c r="AVE244" s="75"/>
      <c r="AVF244" s="75"/>
      <c r="AVG244" s="75"/>
      <c r="AVH244" s="75"/>
      <c r="AVI244" s="75"/>
      <c r="AVJ244" s="75"/>
      <c r="AVK244" s="75"/>
      <c r="AVL244" s="75"/>
      <c r="AVM244" s="75"/>
      <c r="AVN244" s="75"/>
      <c r="AVO244" s="75"/>
      <c r="AVP244" s="75"/>
      <c r="AVQ244" s="75"/>
      <c r="AVR244" s="75"/>
      <c r="AVS244" s="75"/>
      <c r="AVT244" s="75"/>
      <c r="AVU244" s="75"/>
      <c r="AVV244" s="75"/>
      <c r="AVW244" s="75"/>
      <c r="AVX244" s="75"/>
      <c r="AVY244" s="75"/>
      <c r="AVZ244" s="75"/>
      <c r="AWA244" s="75"/>
      <c r="AWB244" s="75"/>
      <c r="AWC244" s="75"/>
      <c r="AWD244" s="75"/>
      <c r="AWE244" s="75"/>
      <c r="AWF244" s="75"/>
      <c r="AWG244" s="75"/>
      <c r="AWH244" s="75"/>
      <c r="AWI244" s="75"/>
      <c r="AWJ244" s="75"/>
      <c r="AWK244" s="75"/>
      <c r="AWL244" s="75"/>
      <c r="AWM244" s="75"/>
      <c r="AWN244" s="75"/>
      <c r="AWO244" s="75"/>
      <c r="AWP244" s="75"/>
      <c r="AWQ244" s="75"/>
      <c r="AWR244" s="75"/>
      <c r="AWS244" s="75"/>
      <c r="AWT244" s="75"/>
      <c r="AWU244" s="75"/>
      <c r="AWV244" s="75"/>
      <c r="AWW244" s="75"/>
      <c r="AWX244" s="75"/>
      <c r="AWY244" s="75"/>
      <c r="AWZ244" s="75"/>
      <c r="AXA244" s="75"/>
      <c r="AXB244" s="75"/>
      <c r="AXC244" s="75"/>
      <c r="AXD244" s="75"/>
      <c r="AXE244" s="75"/>
      <c r="AXF244" s="75"/>
      <c r="AXG244" s="75"/>
      <c r="AXH244" s="75"/>
      <c r="AXI244" s="75"/>
      <c r="AXJ244" s="75"/>
      <c r="AXK244" s="75"/>
      <c r="AXL244" s="75"/>
      <c r="AXM244" s="75"/>
      <c r="AXN244" s="75"/>
      <c r="AXO244" s="75"/>
      <c r="AXP244" s="75"/>
      <c r="AXQ244" s="75"/>
      <c r="AXR244" s="75"/>
      <c r="AXS244" s="75"/>
      <c r="AXT244" s="75"/>
      <c r="AXU244" s="75"/>
      <c r="AXV244" s="75"/>
      <c r="AXW244" s="75"/>
      <c r="AXX244" s="75"/>
      <c r="AXY244" s="75"/>
      <c r="AXZ244" s="75"/>
      <c r="AYA244" s="75"/>
      <c r="AYB244" s="75"/>
      <c r="AYC244" s="75"/>
      <c r="AYD244" s="75"/>
      <c r="AYE244" s="75"/>
      <c r="AYF244" s="75"/>
      <c r="AYG244" s="75"/>
      <c r="AYH244" s="75"/>
      <c r="AYI244" s="75"/>
      <c r="AYJ244" s="75"/>
      <c r="AYK244" s="75"/>
      <c r="AYL244" s="75"/>
      <c r="AYM244" s="75"/>
      <c r="AYN244" s="75"/>
      <c r="AYO244" s="75"/>
      <c r="AYP244" s="75"/>
      <c r="AYQ244" s="75"/>
      <c r="AYR244" s="75"/>
      <c r="AYS244" s="75"/>
      <c r="AYT244" s="75"/>
      <c r="AYU244" s="75"/>
      <c r="AYV244" s="75"/>
      <c r="AYW244" s="75"/>
      <c r="AYX244" s="75"/>
      <c r="AYY244" s="75"/>
      <c r="AYZ244" s="75"/>
      <c r="AZA244" s="75"/>
      <c r="AZB244" s="75"/>
      <c r="AZC244" s="75"/>
      <c r="AZD244" s="75"/>
      <c r="AZE244" s="75"/>
      <c r="AZF244" s="75"/>
      <c r="AZG244" s="75"/>
      <c r="AZH244" s="75"/>
      <c r="AZI244" s="75"/>
      <c r="AZJ244" s="75"/>
      <c r="AZK244" s="75"/>
      <c r="AZL244" s="75"/>
      <c r="AZM244" s="75"/>
      <c r="AZN244" s="75"/>
      <c r="AZO244" s="75"/>
      <c r="AZP244" s="75"/>
      <c r="AZQ244" s="75"/>
      <c r="AZR244" s="75"/>
      <c r="AZS244" s="75"/>
      <c r="AZT244" s="75"/>
      <c r="AZU244" s="75"/>
      <c r="AZV244" s="75"/>
      <c r="AZW244" s="75"/>
      <c r="AZX244" s="75"/>
      <c r="AZY244" s="75"/>
      <c r="AZZ244" s="75"/>
      <c r="BAA244" s="75"/>
      <c r="BAB244" s="75"/>
      <c r="BAC244" s="75"/>
      <c r="BAD244" s="75"/>
      <c r="BAE244" s="75"/>
      <c r="BAF244" s="75"/>
      <c r="BAG244" s="75"/>
      <c r="BAH244" s="75"/>
      <c r="BAI244" s="75"/>
      <c r="BAJ244" s="75"/>
      <c r="BAK244" s="75"/>
      <c r="BAL244" s="75"/>
      <c r="BAM244" s="75"/>
      <c r="BAN244" s="75"/>
      <c r="BAO244" s="75"/>
      <c r="BAP244" s="75"/>
      <c r="BAQ244" s="75"/>
      <c r="BAR244" s="75"/>
      <c r="BAS244" s="75"/>
      <c r="BAT244" s="75"/>
      <c r="BAU244" s="75"/>
      <c r="BAV244" s="75"/>
      <c r="BAW244" s="75"/>
      <c r="BAX244" s="75"/>
      <c r="BAY244" s="75"/>
      <c r="BAZ244" s="75"/>
      <c r="BBA244" s="75"/>
      <c r="BBB244" s="75"/>
      <c r="BBC244" s="75"/>
      <c r="BBD244" s="75"/>
      <c r="BBE244" s="75"/>
      <c r="BBF244" s="75"/>
      <c r="BBG244" s="75"/>
      <c r="BBH244" s="75"/>
      <c r="BBI244" s="75"/>
      <c r="BBJ244" s="75"/>
      <c r="BBK244" s="75"/>
      <c r="BBL244" s="75"/>
      <c r="BBM244" s="75"/>
      <c r="BBN244" s="75"/>
      <c r="BBO244" s="75"/>
      <c r="BBP244" s="75"/>
      <c r="BBQ244" s="75"/>
      <c r="BBR244" s="75"/>
      <c r="BBS244" s="75"/>
      <c r="BBT244" s="75"/>
      <c r="BBU244" s="75"/>
      <c r="BBV244" s="75"/>
      <c r="BBW244" s="75"/>
      <c r="BBX244" s="75"/>
      <c r="BBY244" s="75"/>
      <c r="BBZ244" s="75"/>
      <c r="BCA244" s="75"/>
      <c r="BCB244" s="75"/>
      <c r="BCC244" s="75"/>
      <c r="BCD244" s="75"/>
      <c r="BCE244" s="75"/>
      <c r="BCF244" s="75"/>
      <c r="BCG244" s="75"/>
      <c r="BCH244" s="75"/>
      <c r="BCI244" s="75"/>
      <c r="BCJ244" s="75"/>
      <c r="BCK244" s="75"/>
      <c r="BCL244" s="75"/>
      <c r="BCM244" s="75"/>
      <c r="BCN244" s="75"/>
      <c r="BCO244" s="75"/>
      <c r="BCP244" s="75"/>
      <c r="BCQ244" s="75"/>
      <c r="BCR244" s="75"/>
      <c r="BCS244" s="75"/>
      <c r="BCT244" s="75"/>
      <c r="BCU244" s="75"/>
      <c r="BCV244" s="75"/>
      <c r="BCW244" s="75"/>
      <c r="BCX244" s="75"/>
      <c r="BCY244" s="75"/>
      <c r="BCZ244" s="75"/>
      <c r="BDA244" s="75"/>
      <c r="BDB244" s="75"/>
      <c r="BDC244" s="75"/>
      <c r="BDD244" s="75"/>
      <c r="BDE244" s="75"/>
      <c r="BDF244" s="75"/>
      <c r="BDG244" s="75"/>
      <c r="BDH244" s="75"/>
      <c r="BDI244" s="75"/>
      <c r="BDJ244" s="75"/>
      <c r="BDK244" s="75"/>
      <c r="BDL244" s="75"/>
      <c r="BDM244" s="75"/>
      <c r="BDN244" s="75"/>
      <c r="BDO244" s="75"/>
      <c r="BDP244" s="75"/>
      <c r="BDQ244" s="75"/>
      <c r="BDR244" s="75"/>
      <c r="BDS244" s="75"/>
      <c r="BDT244" s="75"/>
      <c r="BDU244" s="75"/>
      <c r="BDV244" s="75"/>
      <c r="BDW244" s="75"/>
      <c r="BDX244" s="75"/>
      <c r="BDY244" s="75"/>
      <c r="BDZ244" s="75"/>
      <c r="BEA244" s="75"/>
      <c r="BEB244" s="75"/>
      <c r="BEC244" s="75"/>
      <c r="BED244" s="75"/>
      <c r="BEE244" s="75"/>
      <c r="BEF244" s="75"/>
      <c r="BEG244" s="75"/>
      <c r="BEH244" s="75"/>
      <c r="BEI244" s="75"/>
      <c r="BEJ244" s="75"/>
      <c r="BEK244" s="75"/>
      <c r="BEL244" s="75"/>
      <c r="BEM244" s="75"/>
      <c r="BEN244" s="75"/>
      <c r="BEO244" s="75"/>
      <c r="BEP244" s="75"/>
      <c r="BEQ244" s="75"/>
      <c r="BER244" s="75"/>
      <c r="BES244" s="75"/>
      <c r="BET244" s="75"/>
      <c r="BEU244" s="75"/>
      <c r="BEV244" s="75"/>
      <c r="BEW244" s="75"/>
      <c r="BEX244" s="75"/>
      <c r="BEY244" s="75"/>
      <c r="BEZ244" s="75"/>
      <c r="BFA244" s="75"/>
      <c r="BFB244" s="75"/>
      <c r="BFC244" s="75"/>
      <c r="BFD244" s="75"/>
      <c r="BFE244" s="75"/>
      <c r="BFF244" s="75"/>
      <c r="BFG244" s="75"/>
      <c r="BFH244" s="75"/>
      <c r="BFI244" s="75"/>
      <c r="BFJ244" s="75"/>
      <c r="BFK244" s="75"/>
      <c r="BFL244" s="75"/>
      <c r="BFM244" s="75"/>
      <c r="BFN244" s="75"/>
      <c r="BFO244" s="75"/>
      <c r="BFP244" s="75"/>
      <c r="BFQ244" s="75"/>
      <c r="BFR244" s="75"/>
      <c r="BFS244" s="75"/>
      <c r="BFT244" s="75"/>
      <c r="BFU244" s="75"/>
      <c r="BFV244" s="75"/>
      <c r="BFW244" s="75"/>
      <c r="BFX244" s="75"/>
      <c r="BFY244" s="75"/>
      <c r="BFZ244" s="75"/>
      <c r="BGA244" s="75"/>
      <c r="BGB244" s="75"/>
      <c r="BGC244" s="75"/>
      <c r="BGD244" s="75"/>
      <c r="BGE244" s="75"/>
      <c r="BGF244" s="75"/>
      <c r="BGG244" s="75"/>
      <c r="BGH244" s="75"/>
      <c r="BGI244" s="75"/>
      <c r="BGJ244" s="75"/>
      <c r="BGK244" s="75"/>
      <c r="BGL244" s="75"/>
      <c r="BGM244" s="75"/>
      <c r="BGN244" s="75"/>
      <c r="BGO244" s="75"/>
      <c r="BGP244" s="75"/>
      <c r="BGQ244" s="75"/>
      <c r="BGR244" s="75"/>
      <c r="BGS244" s="75"/>
      <c r="BGT244" s="75"/>
      <c r="BGU244" s="75"/>
      <c r="BGV244" s="75"/>
      <c r="BGW244" s="75"/>
      <c r="BGX244" s="75"/>
      <c r="BGY244" s="75"/>
      <c r="BGZ244" s="75"/>
      <c r="BHA244" s="75"/>
      <c r="BHB244" s="75"/>
      <c r="BHC244" s="75"/>
      <c r="BHD244" s="75"/>
      <c r="BHE244" s="75"/>
      <c r="BHF244" s="75"/>
      <c r="BHG244" s="75"/>
      <c r="BHH244" s="75"/>
      <c r="BHI244" s="75"/>
      <c r="BHJ244" s="75"/>
      <c r="BHK244" s="75"/>
      <c r="BHL244" s="75"/>
      <c r="BHM244" s="75"/>
      <c r="BHN244" s="75"/>
      <c r="BHO244" s="75"/>
      <c r="BHP244" s="75"/>
      <c r="BHQ244" s="75"/>
      <c r="BHR244" s="75"/>
      <c r="BHS244" s="75"/>
      <c r="BHT244" s="75"/>
      <c r="BHU244" s="75"/>
      <c r="BHV244" s="75"/>
      <c r="BHW244" s="75"/>
      <c r="BHX244" s="75"/>
      <c r="BHY244" s="75"/>
      <c r="BHZ244" s="75"/>
      <c r="BIA244" s="75"/>
      <c r="BIB244" s="75"/>
      <c r="BIC244" s="75"/>
      <c r="BID244" s="75"/>
      <c r="BIE244" s="75"/>
      <c r="BIF244" s="75"/>
      <c r="BIG244" s="75"/>
      <c r="BIH244" s="75"/>
      <c r="BII244" s="75"/>
      <c r="BIJ244" s="75"/>
      <c r="BIK244" s="75"/>
      <c r="BIL244" s="75"/>
      <c r="BIM244" s="75"/>
      <c r="BIN244" s="75"/>
      <c r="BIO244" s="75"/>
      <c r="BIP244" s="75"/>
      <c r="BIQ244" s="75"/>
      <c r="BIR244" s="75"/>
      <c r="BIS244" s="75"/>
      <c r="BIT244" s="75"/>
      <c r="BIU244" s="75"/>
      <c r="BIV244" s="75"/>
      <c r="BIW244" s="75"/>
      <c r="BIX244" s="75"/>
      <c r="BIY244" s="75"/>
      <c r="BIZ244" s="75"/>
      <c r="BJA244" s="75"/>
      <c r="BJB244" s="75"/>
      <c r="BJC244" s="75"/>
      <c r="BJD244" s="75"/>
      <c r="BJE244" s="75"/>
      <c r="BJF244" s="75"/>
      <c r="BJG244" s="75"/>
      <c r="BJH244" s="75"/>
      <c r="BJI244" s="75"/>
      <c r="BJJ244" s="75"/>
      <c r="BJK244" s="75"/>
      <c r="BJL244" s="75"/>
      <c r="BJM244" s="75"/>
      <c r="BJN244" s="75"/>
      <c r="BJO244" s="75"/>
      <c r="BJP244" s="75"/>
      <c r="BJQ244" s="75"/>
      <c r="BJR244" s="75"/>
      <c r="BJS244" s="75"/>
      <c r="BJT244" s="75"/>
      <c r="BJU244" s="75"/>
      <c r="BJV244" s="75"/>
      <c r="BJW244" s="75"/>
      <c r="BJX244" s="75"/>
      <c r="BJY244" s="75"/>
      <c r="BJZ244" s="75"/>
      <c r="BKA244" s="75"/>
      <c r="BKB244" s="75"/>
      <c r="BKC244" s="75"/>
      <c r="BKD244" s="75"/>
      <c r="BKE244" s="75"/>
      <c r="BKF244" s="75"/>
      <c r="BKG244" s="75"/>
      <c r="BKH244" s="75"/>
      <c r="BKI244" s="75"/>
      <c r="BKJ244" s="75"/>
      <c r="BKK244" s="75"/>
      <c r="BKL244" s="75"/>
      <c r="BKM244" s="75"/>
      <c r="BKN244" s="75"/>
      <c r="BKO244" s="75"/>
      <c r="BKP244" s="75"/>
      <c r="BKQ244" s="75"/>
      <c r="BKR244" s="75"/>
      <c r="BKS244" s="75"/>
      <c r="BKT244" s="75"/>
      <c r="BKU244" s="75"/>
      <c r="BKV244" s="75"/>
      <c r="BKW244" s="75"/>
      <c r="BKX244" s="75"/>
      <c r="BKY244" s="75"/>
      <c r="BKZ244" s="75"/>
      <c r="BLA244" s="75"/>
      <c r="BLB244" s="75"/>
      <c r="BLC244" s="75"/>
      <c r="BLD244" s="75"/>
      <c r="BLE244" s="75"/>
      <c r="BLF244" s="75"/>
      <c r="BLG244" s="75"/>
      <c r="BLH244" s="75"/>
      <c r="BLI244" s="75"/>
      <c r="BLJ244" s="75"/>
      <c r="BLK244" s="75"/>
      <c r="BLL244" s="75"/>
      <c r="BLM244" s="75"/>
      <c r="BLN244" s="75"/>
      <c r="BLO244" s="75"/>
      <c r="BLP244" s="75"/>
      <c r="BLQ244" s="75"/>
      <c r="BLR244" s="75"/>
      <c r="BLS244" s="75"/>
      <c r="BLT244" s="75"/>
      <c r="BLU244" s="75"/>
      <c r="BLV244" s="75"/>
      <c r="BLW244" s="75"/>
      <c r="BLX244" s="75"/>
      <c r="BLY244" s="75"/>
      <c r="BLZ244" s="75"/>
      <c r="BMA244" s="75"/>
      <c r="BMB244" s="75"/>
      <c r="BMC244" s="75"/>
      <c r="BMD244" s="75"/>
      <c r="BME244" s="75"/>
      <c r="BMF244" s="75"/>
      <c r="BMG244" s="75"/>
      <c r="BMH244" s="75"/>
      <c r="BMI244" s="75"/>
      <c r="BMJ244" s="75"/>
      <c r="BMK244" s="75"/>
      <c r="BML244" s="75"/>
      <c r="BMM244" s="75"/>
      <c r="BMN244" s="75"/>
      <c r="BMO244" s="75"/>
      <c r="BMP244" s="75"/>
      <c r="BMQ244" s="75"/>
      <c r="BMR244" s="75"/>
      <c r="BMS244" s="75"/>
      <c r="BMT244" s="75"/>
      <c r="BMU244" s="75"/>
      <c r="BMV244" s="75"/>
      <c r="BMW244" s="75"/>
      <c r="BMX244" s="75"/>
      <c r="BMY244" s="75"/>
      <c r="BMZ244" s="75"/>
      <c r="BNA244" s="75"/>
      <c r="BNB244" s="75"/>
      <c r="BNC244" s="75"/>
      <c r="BND244" s="75"/>
      <c r="BNE244" s="75"/>
      <c r="BNF244" s="75"/>
      <c r="BNG244" s="75"/>
      <c r="BNH244" s="75"/>
      <c r="BNI244" s="75"/>
      <c r="BNJ244" s="75"/>
      <c r="BNK244" s="75"/>
      <c r="BNL244" s="75"/>
      <c r="BNM244" s="75"/>
      <c r="BNN244" s="75"/>
      <c r="BNO244" s="75"/>
      <c r="BNP244" s="75"/>
      <c r="BNQ244" s="75"/>
      <c r="BNR244" s="75"/>
      <c r="BNS244" s="75"/>
      <c r="BNT244" s="75"/>
      <c r="BNU244" s="75"/>
      <c r="BNV244" s="75"/>
      <c r="BNW244" s="75"/>
      <c r="BNX244" s="75"/>
      <c r="BNY244" s="75"/>
      <c r="BNZ244" s="75"/>
      <c r="BOA244" s="75"/>
      <c r="BOB244" s="75"/>
      <c r="BOC244" s="75"/>
      <c r="BOD244" s="75"/>
      <c r="BOE244" s="75"/>
      <c r="BOF244" s="75"/>
      <c r="BOG244" s="75"/>
      <c r="BOH244" s="75"/>
      <c r="BOI244" s="75"/>
      <c r="BOJ244" s="75"/>
      <c r="BOK244" s="75"/>
      <c r="BOL244" s="75"/>
      <c r="BOM244" s="75"/>
      <c r="BON244" s="75"/>
      <c r="BOO244" s="75"/>
      <c r="BOP244" s="75"/>
      <c r="BOQ244" s="75"/>
      <c r="BOR244" s="75"/>
      <c r="BOS244" s="75"/>
      <c r="BOT244" s="75"/>
      <c r="BOU244" s="75"/>
      <c r="BOV244" s="75"/>
      <c r="BOW244" s="75"/>
      <c r="BOX244" s="75"/>
      <c r="BOY244" s="75"/>
      <c r="BOZ244" s="75"/>
      <c r="BPA244" s="75"/>
      <c r="BPB244" s="75"/>
      <c r="BPC244" s="75"/>
      <c r="BPD244" s="75"/>
      <c r="BPE244" s="75"/>
      <c r="BPF244" s="75"/>
      <c r="BPG244" s="75"/>
      <c r="BPH244" s="75"/>
      <c r="BPI244" s="75"/>
      <c r="BPJ244" s="75"/>
      <c r="BPK244" s="75"/>
      <c r="BPL244" s="75"/>
      <c r="BPM244" s="75"/>
      <c r="BPN244" s="75"/>
      <c r="BPO244" s="75"/>
      <c r="BPP244" s="75"/>
      <c r="BPQ244" s="75"/>
      <c r="BPR244" s="75"/>
      <c r="BPS244" s="75"/>
      <c r="BPT244" s="75"/>
      <c r="BPU244" s="75"/>
      <c r="BPV244" s="75"/>
      <c r="BPW244" s="75"/>
      <c r="BPX244" s="75"/>
      <c r="BPY244" s="75"/>
      <c r="BPZ244" s="75"/>
      <c r="BQA244" s="75"/>
      <c r="BQB244" s="75"/>
      <c r="BQC244" s="75"/>
      <c r="BQD244" s="75"/>
      <c r="BQE244" s="75"/>
      <c r="BQF244" s="75"/>
      <c r="BQG244" s="75"/>
      <c r="BQH244" s="75"/>
      <c r="BQI244" s="75"/>
      <c r="BQJ244" s="75"/>
      <c r="BQK244" s="75"/>
      <c r="BQL244" s="75"/>
      <c r="BQM244" s="75"/>
      <c r="BQN244" s="75"/>
      <c r="BQO244" s="75"/>
      <c r="BQP244" s="75"/>
      <c r="BQQ244" s="75"/>
      <c r="BQR244" s="75"/>
      <c r="BQS244" s="75"/>
      <c r="BQT244" s="75"/>
      <c r="BQU244" s="75"/>
      <c r="BQV244" s="75"/>
      <c r="BQW244" s="75"/>
      <c r="BQX244" s="75"/>
      <c r="BQY244" s="75"/>
      <c r="BQZ244" s="75"/>
      <c r="BRA244" s="75"/>
      <c r="BRB244" s="75"/>
      <c r="BRC244" s="75"/>
      <c r="BRD244" s="75"/>
      <c r="BRE244" s="75"/>
      <c r="BRF244" s="75"/>
      <c r="BRG244" s="75"/>
      <c r="BRH244" s="75"/>
      <c r="BRI244" s="75"/>
      <c r="BRJ244" s="75"/>
      <c r="BRK244" s="75"/>
      <c r="BRL244" s="75"/>
      <c r="BRM244" s="75"/>
      <c r="BRN244" s="75"/>
      <c r="BRO244" s="75"/>
      <c r="BRP244" s="75"/>
      <c r="BRQ244" s="75"/>
      <c r="BRR244" s="75"/>
      <c r="BRS244" s="75"/>
      <c r="BRT244" s="75"/>
      <c r="BRU244" s="75"/>
      <c r="BRV244" s="75"/>
      <c r="BRW244" s="75"/>
      <c r="BRX244" s="75"/>
      <c r="BRY244" s="75"/>
      <c r="BRZ244" s="75"/>
      <c r="BSA244" s="75"/>
      <c r="BSB244" s="75"/>
      <c r="BSC244" s="75"/>
      <c r="BSD244" s="75"/>
      <c r="BSE244" s="75"/>
      <c r="BSF244" s="75"/>
      <c r="BSG244" s="75"/>
      <c r="BSH244" s="75"/>
      <c r="BSI244" s="75"/>
      <c r="BSJ244" s="75"/>
      <c r="BSK244" s="75"/>
      <c r="BSL244" s="75"/>
      <c r="BSM244" s="75"/>
      <c r="BSN244" s="75"/>
      <c r="BSO244" s="75"/>
      <c r="BSP244" s="75"/>
      <c r="BSQ244" s="75"/>
      <c r="BSR244" s="75"/>
      <c r="BSS244" s="75"/>
      <c r="BST244" s="75"/>
      <c r="BSU244" s="75"/>
      <c r="BSV244" s="75"/>
      <c r="BSW244" s="75"/>
      <c r="BSX244" s="75"/>
      <c r="BSY244" s="75"/>
      <c r="BSZ244" s="75"/>
      <c r="BTA244" s="75"/>
      <c r="BTB244" s="75"/>
      <c r="BTC244" s="75"/>
      <c r="BTD244" s="75"/>
      <c r="BTE244" s="75"/>
      <c r="BTF244" s="75"/>
      <c r="BTG244" s="75"/>
      <c r="BTH244" s="75"/>
      <c r="BTI244" s="75"/>
      <c r="BTJ244" s="75"/>
      <c r="BTK244" s="75"/>
      <c r="BTL244" s="75"/>
      <c r="BTM244" s="75"/>
      <c r="BTN244" s="75"/>
      <c r="BTO244" s="75"/>
      <c r="BTP244" s="75"/>
      <c r="BTQ244" s="75"/>
      <c r="BTR244" s="75"/>
      <c r="BTS244" s="75"/>
      <c r="BTT244" s="75"/>
      <c r="BTU244" s="75"/>
      <c r="BTV244" s="75"/>
      <c r="BTW244" s="75"/>
      <c r="BTX244" s="75"/>
      <c r="BTY244" s="75"/>
      <c r="BTZ244" s="75"/>
      <c r="BUA244" s="75"/>
      <c r="BUB244" s="75"/>
      <c r="BUC244" s="75"/>
      <c r="BUD244" s="75"/>
      <c r="BUE244" s="75"/>
      <c r="BUF244" s="75"/>
      <c r="BUG244" s="75"/>
      <c r="BUH244" s="75"/>
      <c r="BUI244" s="75"/>
      <c r="BUJ244" s="75"/>
      <c r="BUK244" s="75"/>
      <c r="BUL244" s="75"/>
      <c r="BUM244" s="75"/>
      <c r="BUN244" s="75"/>
      <c r="BUO244" s="75"/>
      <c r="BUP244" s="75"/>
      <c r="BUQ244" s="75"/>
      <c r="BUR244" s="75"/>
      <c r="BUS244" s="75"/>
      <c r="BUT244" s="75"/>
      <c r="BUU244" s="75"/>
      <c r="BUV244" s="75"/>
      <c r="BUW244" s="75"/>
      <c r="BUX244" s="75"/>
      <c r="BUY244" s="75"/>
      <c r="BUZ244" s="75"/>
      <c r="BVA244" s="75"/>
      <c r="BVB244" s="75"/>
      <c r="BVC244" s="75"/>
      <c r="BVD244" s="75"/>
      <c r="BVE244" s="75"/>
      <c r="BVF244" s="75"/>
      <c r="BVG244" s="75"/>
      <c r="BVH244" s="75"/>
      <c r="BVI244" s="75"/>
      <c r="BVJ244" s="75"/>
      <c r="BVK244" s="75"/>
      <c r="BVL244" s="75"/>
      <c r="BVM244" s="75"/>
      <c r="BVN244" s="75"/>
      <c r="BVO244" s="75"/>
      <c r="BVP244" s="75"/>
      <c r="BVQ244" s="75"/>
      <c r="BVR244" s="75"/>
      <c r="BVS244" s="75"/>
      <c r="BVT244" s="75"/>
      <c r="BVU244" s="75"/>
      <c r="BVV244" s="75"/>
      <c r="BVW244" s="75"/>
      <c r="BVX244" s="75"/>
      <c r="BVY244" s="75"/>
      <c r="BVZ244" s="75"/>
      <c r="BWA244" s="75"/>
      <c r="BWB244" s="75"/>
      <c r="BWC244" s="75"/>
      <c r="BWD244" s="75"/>
      <c r="BWE244" s="75"/>
      <c r="BWF244" s="75"/>
      <c r="BWG244" s="75"/>
      <c r="BWH244" s="75"/>
      <c r="BWI244" s="75"/>
      <c r="BWJ244" s="75"/>
      <c r="BWK244" s="75"/>
      <c r="BWL244" s="75"/>
      <c r="BWM244" s="75"/>
      <c r="BWN244" s="75"/>
      <c r="BWO244" s="75"/>
      <c r="BWP244" s="75"/>
      <c r="BWQ244" s="75"/>
      <c r="BWR244" s="75"/>
      <c r="BWS244" s="75"/>
      <c r="BWT244" s="75"/>
      <c r="BWU244" s="75"/>
      <c r="BWV244" s="75"/>
      <c r="BWW244" s="75"/>
      <c r="BWX244" s="75"/>
      <c r="BWY244" s="75"/>
      <c r="BWZ244" s="75"/>
      <c r="BXA244" s="75"/>
      <c r="BXB244" s="75"/>
      <c r="BXC244" s="75"/>
      <c r="BXD244" s="75"/>
      <c r="BXE244" s="75"/>
      <c r="BXF244" s="75"/>
      <c r="BXG244" s="75"/>
      <c r="BXH244" s="75"/>
      <c r="BXI244" s="75"/>
      <c r="BXJ244" s="75"/>
      <c r="BXK244" s="75"/>
      <c r="BXL244" s="75"/>
      <c r="BXM244" s="75"/>
      <c r="BXN244" s="75"/>
      <c r="BXO244" s="75"/>
      <c r="BXP244" s="75"/>
      <c r="BXQ244" s="75"/>
      <c r="BXR244" s="75"/>
      <c r="BXS244" s="75"/>
      <c r="BXT244" s="75"/>
      <c r="BXU244" s="75"/>
      <c r="BXV244" s="75"/>
      <c r="BXW244" s="75"/>
      <c r="BXX244" s="75"/>
      <c r="BXY244" s="75"/>
      <c r="BXZ244" s="75"/>
      <c r="BYA244" s="75"/>
      <c r="BYB244" s="75"/>
      <c r="BYC244" s="75"/>
      <c r="BYD244" s="75"/>
      <c r="BYE244" s="75"/>
      <c r="BYF244" s="75"/>
      <c r="BYG244" s="75"/>
      <c r="BYH244" s="75"/>
      <c r="BYI244" s="75"/>
      <c r="BYJ244" s="75"/>
      <c r="BYK244" s="75"/>
      <c r="BYL244" s="75"/>
      <c r="BYM244" s="75"/>
      <c r="BYN244" s="75"/>
      <c r="BYO244" s="75"/>
      <c r="BYP244" s="75"/>
      <c r="BYQ244" s="75"/>
      <c r="BYR244" s="75"/>
      <c r="BYS244" s="75"/>
      <c r="BYT244" s="75"/>
      <c r="BYU244" s="75"/>
      <c r="BYV244" s="75"/>
      <c r="BYW244" s="75"/>
      <c r="BYX244" s="75"/>
      <c r="BYY244" s="75"/>
      <c r="BYZ244" s="75"/>
      <c r="BZA244" s="75"/>
      <c r="BZB244" s="75"/>
      <c r="BZC244" s="75"/>
      <c r="BZD244" s="75"/>
      <c r="BZE244" s="75"/>
      <c r="BZF244" s="75"/>
      <c r="BZG244" s="75"/>
      <c r="BZH244" s="75"/>
      <c r="BZI244" s="75"/>
      <c r="BZJ244" s="75"/>
      <c r="BZK244" s="75"/>
      <c r="BZL244" s="75"/>
      <c r="BZM244" s="75"/>
      <c r="BZN244" s="75"/>
      <c r="BZO244" s="75"/>
      <c r="BZP244" s="75"/>
      <c r="BZQ244" s="75"/>
      <c r="BZR244" s="75"/>
      <c r="BZS244" s="75"/>
      <c r="BZT244" s="75"/>
      <c r="BZU244" s="75"/>
      <c r="BZV244" s="75"/>
      <c r="BZW244" s="75"/>
      <c r="BZX244" s="75"/>
      <c r="BZY244" s="75"/>
      <c r="BZZ244" s="75"/>
      <c r="CAA244" s="75"/>
      <c r="CAB244" s="75"/>
      <c r="CAC244" s="75"/>
      <c r="CAD244" s="75"/>
      <c r="CAE244" s="75"/>
      <c r="CAF244" s="75"/>
      <c r="CAG244" s="75"/>
      <c r="CAH244" s="75"/>
      <c r="CAI244" s="75"/>
      <c r="CAJ244" s="75"/>
      <c r="CAK244" s="75"/>
      <c r="CAL244" s="75"/>
      <c r="CAM244" s="75"/>
      <c r="CAN244" s="75"/>
      <c r="CAO244" s="75"/>
      <c r="CAP244" s="75"/>
      <c r="CAQ244" s="75"/>
      <c r="CAR244" s="75"/>
      <c r="CAS244" s="75"/>
      <c r="CAT244" s="75"/>
      <c r="CAU244" s="75"/>
      <c r="CAV244" s="75"/>
      <c r="CAW244" s="75"/>
      <c r="CAX244" s="75"/>
      <c r="CAY244" s="75"/>
      <c r="CAZ244" s="75"/>
      <c r="CBA244" s="75"/>
      <c r="CBB244" s="75"/>
      <c r="CBC244" s="75"/>
      <c r="CBD244" s="75"/>
      <c r="CBE244" s="75"/>
      <c r="CBF244" s="75"/>
      <c r="CBG244" s="75"/>
      <c r="CBH244" s="75"/>
      <c r="CBI244" s="75"/>
      <c r="CBJ244" s="75"/>
      <c r="CBK244" s="75"/>
      <c r="CBL244" s="75"/>
      <c r="CBM244" s="75"/>
      <c r="CBN244" s="75"/>
      <c r="CBO244" s="75"/>
      <c r="CBP244" s="75"/>
      <c r="CBQ244" s="75"/>
      <c r="CBR244" s="75"/>
      <c r="CBS244" s="75"/>
      <c r="CBT244" s="75"/>
      <c r="CBU244" s="75"/>
      <c r="CBV244" s="75"/>
      <c r="CBW244" s="75"/>
      <c r="CBX244" s="75"/>
      <c r="CBY244" s="75"/>
      <c r="CBZ244" s="75"/>
      <c r="CCA244" s="75"/>
      <c r="CCB244" s="75"/>
      <c r="CCC244" s="75"/>
      <c r="CCD244" s="75"/>
      <c r="CCE244" s="75"/>
      <c r="CCF244" s="75"/>
      <c r="CCG244" s="75"/>
      <c r="CCH244" s="75"/>
      <c r="CCI244" s="75"/>
      <c r="CCJ244" s="75"/>
      <c r="CCK244" s="75"/>
      <c r="CCL244" s="75"/>
      <c r="CCM244" s="75"/>
      <c r="CCN244" s="75"/>
      <c r="CCO244" s="75"/>
      <c r="CCP244" s="75"/>
      <c r="CCQ244" s="75"/>
      <c r="CCR244" s="75"/>
      <c r="CCS244" s="75"/>
      <c r="CCT244" s="75"/>
      <c r="CCU244" s="75"/>
      <c r="CCV244" s="75"/>
      <c r="CCW244" s="75"/>
      <c r="CCX244" s="75"/>
      <c r="CCY244" s="75"/>
      <c r="CCZ244" s="75"/>
      <c r="CDA244" s="75"/>
      <c r="CDB244" s="75"/>
      <c r="CDC244" s="75"/>
      <c r="CDD244" s="75"/>
      <c r="CDE244" s="75"/>
      <c r="CDF244" s="75"/>
      <c r="CDG244" s="75"/>
      <c r="CDH244" s="75"/>
      <c r="CDI244" s="75"/>
      <c r="CDJ244" s="75"/>
      <c r="CDK244" s="75"/>
      <c r="CDL244" s="75"/>
      <c r="CDM244" s="75"/>
      <c r="CDN244" s="75"/>
      <c r="CDO244" s="75"/>
      <c r="CDP244" s="75"/>
      <c r="CDQ244" s="75"/>
      <c r="CDR244" s="75"/>
      <c r="CDS244" s="75"/>
      <c r="CDT244" s="75"/>
      <c r="CDU244" s="75"/>
      <c r="CDV244" s="75"/>
      <c r="CDW244" s="75"/>
      <c r="CDX244" s="75"/>
      <c r="CDY244" s="75"/>
      <c r="CDZ244" s="75"/>
      <c r="CEA244" s="75"/>
      <c r="CEB244" s="75"/>
      <c r="CEC244" s="75"/>
      <c r="CED244" s="75"/>
      <c r="CEE244" s="75"/>
      <c r="CEF244" s="75"/>
      <c r="CEG244" s="75"/>
      <c r="CEH244" s="75"/>
      <c r="CEI244" s="75"/>
      <c r="CEJ244" s="75"/>
      <c r="CEK244" s="75"/>
      <c r="CEL244" s="75"/>
      <c r="CEM244" s="75"/>
      <c r="CEN244" s="75"/>
      <c r="CEO244" s="75"/>
      <c r="CEP244" s="75"/>
      <c r="CEQ244" s="75"/>
      <c r="CER244" s="75"/>
      <c r="CES244" s="75"/>
      <c r="CET244" s="75"/>
      <c r="CEU244" s="75"/>
      <c r="CEV244" s="75"/>
      <c r="CEW244" s="75"/>
      <c r="CEX244" s="75"/>
      <c r="CEY244" s="75"/>
      <c r="CEZ244" s="75"/>
      <c r="CFA244" s="75"/>
      <c r="CFB244" s="75"/>
      <c r="CFC244" s="75"/>
      <c r="CFD244" s="75"/>
      <c r="CFE244" s="75"/>
      <c r="CFF244" s="75"/>
      <c r="CFG244" s="75"/>
      <c r="CFH244" s="75"/>
      <c r="CFI244" s="75"/>
      <c r="CFJ244" s="75"/>
      <c r="CFK244" s="75"/>
      <c r="CFL244" s="75"/>
      <c r="CFM244" s="75"/>
      <c r="CFN244" s="75"/>
      <c r="CFO244" s="75"/>
      <c r="CFP244" s="75"/>
      <c r="CFQ244" s="75"/>
      <c r="CFR244" s="75"/>
      <c r="CFS244" s="75"/>
      <c r="CFT244" s="75"/>
      <c r="CFU244" s="75"/>
      <c r="CFV244" s="75"/>
      <c r="CFW244" s="75"/>
      <c r="CFX244" s="75"/>
      <c r="CFY244" s="75"/>
      <c r="CFZ244" s="75"/>
      <c r="CGA244" s="75"/>
      <c r="CGB244" s="75"/>
      <c r="CGC244" s="75"/>
      <c r="CGD244" s="75"/>
      <c r="CGE244" s="75"/>
      <c r="CGF244" s="75"/>
      <c r="CGG244" s="75"/>
      <c r="CGH244" s="75"/>
      <c r="CGI244" s="75"/>
      <c r="CGJ244" s="75"/>
      <c r="CGK244" s="75"/>
      <c r="CGL244" s="75"/>
      <c r="CGM244" s="75"/>
      <c r="CGN244" s="75"/>
      <c r="CGO244" s="75"/>
      <c r="CGP244" s="75"/>
      <c r="CGQ244" s="75"/>
      <c r="CGR244" s="75"/>
      <c r="CGS244" s="75"/>
      <c r="CGT244" s="75"/>
      <c r="CGU244" s="75"/>
      <c r="CGV244" s="75"/>
      <c r="CGW244" s="75"/>
      <c r="CGX244" s="75"/>
      <c r="CGY244" s="75"/>
      <c r="CGZ244" s="75"/>
      <c r="CHA244" s="75"/>
      <c r="CHB244" s="75"/>
      <c r="CHC244" s="75"/>
      <c r="CHD244" s="75"/>
      <c r="CHE244" s="75"/>
      <c r="CHF244" s="75"/>
      <c r="CHG244" s="75"/>
      <c r="CHH244" s="75"/>
      <c r="CHI244" s="75"/>
      <c r="CHJ244" s="75"/>
      <c r="CHK244" s="75"/>
      <c r="CHL244" s="75"/>
      <c r="CHM244" s="75"/>
      <c r="CHN244" s="75"/>
      <c r="CHO244" s="75"/>
      <c r="CHP244" s="75"/>
      <c r="CHQ244" s="75"/>
      <c r="CHR244" s="75"/>
      <c r="CHS244" s="75"/>
      <c r="CHT244" s="75"/>
      <c r="CHU244" s="75"/>
      <c r="CHV244" s="75"/>
      <c r="CHW244" s="75"/>
      <c r="CHX244" s="75"/>
      <c r="CHY244" s="75"/>
      <c r="CHZ244" s="75"/>
      <c r="CIA244" s="75"/>
      <c r="CIB244" s="75"/>
      <c r="CIC244" s="75"/>
      <c r="CID244" s="75"/>
      <c r="CIE244" s="75"/>
      <c r="CIF244" s="75"/>
      <c r="CIG244" s="75"/>
      <c r="CIH244" s="75"/>
      <c r="CII244" s="75"/>
      <c r="CIJ244" s="75"/>
      <c r="CIK244" s="75"/>
      <c r="CIL244" s="75"/>
      <c r="CIM244" s="75"/>
      <c r="CIN244" s="75"/>
      <c r="CIO244" s="75"/>
      <c r="CIP244" s="75"/>
      <c r="CIQ244" s="75"/>
      <c r="CIR244" s="75"/>
      <c r="CIS244" s="75"/>
      <c r="CIT244" s="75"/>
      <c r="CIU244" s="75"/>
      <c r="CIV244" s="75"/>
      <c r="CIW244" s="75"/>
      <c r="CIX244" s="75"/>
      <c r="CIY244" s="75"/>
      <c r="CIZ244" s="75"/>
      <c r="CJA244" s="75"/>
      <c r="CJB244" s="75"/>
      <c r="CJC244" s="75"/>
      <c r="CJD244" s="75"/>
      <c r="CJE244" s="75"/>
      <c r="CJF244" s="75"/>
      <c r="CJG244" s="75"/>
      <c r="CJH244" s="75"/>
      <c r="CJI244" s="75"/>
      <c r="CJJ244" s="75"/>
      <c r="CJK244" s="75"/>
      <c r="CJL244" s="75"/>
      <c r="CJM244" s="75"/>
      <c r="CJN244" s="75"/>
      <c r="CJO244" s="75"/>
      <c r="CJP244" s="75"/>
      <c r="CJQ244" s="75"/>
      <c r="CJR244" s="75"/>
      <c r="CJS244" s="75"/>
      <c r="CJT244" s="75"/>
      <c r="CJU244" s="75"/>
      <c r="CJV244" s="75"/>
      <c r="CJW244" s="75"/>
      <c r="CJX244" s="75"/>
      <c r="CJY244" s="75"/>
      <c r="CJZ244" s="75"/>
      <c r="CKA244" s="75"/>
      <c r="CKB244" s="75"/>
      <c r="CKC244" s="75"/>
      <c r="CKD244" s="75"/>
      <c r="CKE244" s="75"/>
      <c r="CKF244" s="75"/>
      <c r="CKG244" s="75"/>
      <c r="CKH244" s="75"/>
      <c r="CKI244" s="75"/>
      <c r="CKJ244" s="75"/>
      <c r="CKK244" s="75"/>
      <c r="CKL244" s="75"/>
      <c r="CKM244" s="75"/>
      <c r="CKN244" s="75"/>
      <c r="CKO244" s="75"/>
      <c r="CKP244" s="75"/>
      <c r="CKQ244" s="75"/>
      <c r="CKR244" s="75"/>
      <c r="CKS244" s="75"/>
      <c r="CKT244" s="75"/>
      <c r="CKU244" s="75"/>
      <c r="CKV244" s="75"/>
      <c r="CKW244" s="75"/>
      <c r="CKX244" s="75"/>
      <c r="CKY244" s="75"/>
      <c r="CKZ244" s="75"/>
      <c r="CLA244" s="75"/>
      <c r="CLB244" s="75"/>
      <c r="CLC244" s="75"/>
      <c r="CLD244" s="75"/>
      <c r="CLE244" s="75"/>
      <c r="CLF244" s="75"/>
      <c r="CLG244" s="75"/>
      <c r="CLH244" s="75"/>
      <c r="CLI244" s="75"/>
      <c r="CLJ244" s="75"/>
      <c r="CLK244" s="75"/>
      <c r="CLL244" s="75"/>
      <c r="CLM244" s="75"/>
      <c r="CLN244" s="75"/>
      <c r="CLO244" s="75"/>
      <c r="CLP244" s="75"/>
      <c r="CLQ244" s="75"/>
      <c r="CLR244" s="75"/>
      <c r="CLS244" s="75"/>
      <c r="CLT244" s="75"/>
      <c r="CLU244" s="75"/>
      <c r="CLV244" s="75"/>
      <c r="CLW244" s="75"/>
      <c r="CLX244" s="75"/>
      <c r="CLY244" s="75"/>
      <c r="CLZ244" s="75"/>
      <c r="CMA244" s="75"/>
      <c r="CMB244" s="75"/>
      <c r="CMC244" s="75"/>
      <c r="CMD244" s="75"/>
      <c r="CME244" s="75"/>
      <c r="CMF244" s="75"/>
      <c r="CMG244" s="75"/>
      <c r="CMH244" s="75"/>
      <c r="CMI244" s="75"/>
      <c r="CMJ244" s="75"/>
      <c r="CMK244" s="75"/>
      <c r="CML244" s="75"/>
      <c r="CMM244" s="75"/>
      <c r="CMN244" s="75"/>
      <c r="CMO244" s="75"/>
      <c r="CMP244" s="75"/>
      <c r="CMQ244" s="75"/>
      <c r="CMR244" s="75"/>
      <c r="CMS244" s="75"/>
      <c r="CMT244" s="75"/>
      <c r="CMU244" s="75"/>
      <c r="CMV244" s="75"/>
      <c r="CMW244" s="75"/>
      <c r="CMX244" s="75"/>
      <c r="CMY244" s="75"/>
      <c r="CMZ244" s="75"/>
      <c r="CNA244" s="75"/>
      <c r="CNB244" s="75"/>
      <c r="CNC244" s="75"/>
      <c r="CND244" s="75"/>
      <c r="CNE244" s="75"/>
      <c r="CNF244" s="75"/>
      <c r="CNG244" s="75"/>
      <c r="CNH244" s="75"/>
      <c r="CNI244" s="75"/>
      <c r="CNJ244" s="75"/>
      <c r="CNK244" s="75"/>
      <c r="CNL244" s="75"/>
      <c r="CNM244" s="75"/>
      <c r="CNN244" s="75"/>
      <c r="CNO244" s="75"/>
      <c r="CNP244" s="75"/>
      <c r="CNQ244" s="75"/>
      <c r="CNR244" s="75"/>
      <c r="CNS244" s="75"/>
      <c r="CNT244" s="75"/>
      <c r="CNU244" s="75"/>
      <c r="CNV244" s="75"/>
      <c r="CNW244" s="75"/>
      <c r="CNX244" s="75"/>
      <c r="CNY244" s="75"/>
      <c r="CNZ244" s="75"/>
      <c r="COA244" s="75"/>
      <c r="COB244" s="75"/>
      <c r="COC244" s="75"/>
      <c r="COD244" s="75"/>
      <c r="COE244" s="75"/>
      <c r="COF244" s="75"/>
      <c r="COG244" s="75"/>
      <c r="COH244" s="75"/>
      <c r="COI244" s="75"/>
      <c r="COJ244" s="75"/>
      <c r="COK244" s="75"/>
      <c r="COL244" s="75"/>
      <c r="COM244" s="75"/>
      <c r="CON244" s="75"/>
      <c r="COO244" s="75"/>
      <c r="COP244" s="75"/>
      <c r="COQ244" s="75"/>
      <c r="COR244" s="75"/>
      <c r="COS244" s="75"/>
      <c r="COT244" s="75"/>
      <c r="COU244" s="75"/>
      <c r="COV244" s="75"/>
      <c r="COW244" s="75"/>
      <c r="COX244" s="75"/>
      <c r="COY244" s="75"/>
      <c r="COZ244" s="75"/>
      <c r="CPA244" s="75"/>
      <c r="CPB244" s="75"/>
      <c r="CPC244" s="75"/>
      <c r="CPD244" s="75"/>
      <c r="CPE244" s="75"/>
      <c r="CPF244" s="75"/>
      <c r="CPG244" s="75"/>
      <c r="CPH244" s="75"/>
      <c r="CPI244" s="75"/>
      <c r="CPJ244" s="75"/>
      <c r="CPK244" s="75"/>
      <c r="CPL244" s="75"/>
      <c r="CPM244" s="75"/>
      <c r="CPN244" s="75"/>
      <c r="CPO244" s="75"/>
      <c r="CPP244" s="75"/>
      <c r="CPQ244" s="75"/>
      <c r="CPR244" s="75"/>
      <c r="CPS244" s="75"/>
      <c r="CPT244" s="75"/>
      <c r="CPU244" s="75"/>
      <c r="CPV244" s="75"/>
      <c r="CPW244" s="75"/>
      <c r="CPX244" s="75"/>
      <c r="CPY244" s="75"/>
      <c r="CPZ244" s="75"/>
      <c r="CQA244" s="75"/>
      <c r="CQB244" s="75"/>
      <c r="CQC244" s="75"/>
      <c r="CQD244" s="75"/>
      <c r="CQE244" s="75"/>
      <c r="CQF244" s="75"/>
      <c r="CQG244" s="75"/>
      <c r="CQH244" s="75"/>
      <c r="CQI244" s="75"/>
      <c r="CQJ244" s="75"/>
      <c r="CQK244" s="75"/>
      <c r="CQL244" s="75"/>
      <c r="CQM244" s="75"/>
      <c r="CQN244" s="75"/>
      <c r="CQO244" s="75"/>
      <c r="CQP244" s="75"/>
      <c r="CQQ244" s="75"/>
      <c r="CQR244" s="75"/>
      <c r="CQS244" s="75"/>
      <c r="CQT244" s="75"/>
      <c r="CQU244" s="75"/>
      <c r="CQV244" s="75"/>
      <c r="CQW244" s="75"/>
      <c r="CQX244" s="75"/>
      <c r="CQY244" s="75"/>
      <c r="CQZ244" s="75"/>
      <c r="CRA244" s="75"/>
      <c r="CRB244" s="75"/>
      <c r="CRC244" s="75"/>
      <c r="CRD244" s="75"/>
      <c r="CRE244" s="75"/>
      <c r="CRF244" s="75"/>
      <c r="CRG244" s="75"/>
      <c r="CRH244" s="75"/>
      <c r="CRI244" s="75"/>
      <c r="CRJ244" s="75"/>
      <c r="CRK244" s="75"/>
      <c r="CRL244" s="75"/>
      <c r="CRM244" s="75"/>
      <c r="CRN244" s="75"/>
      <c r="CRO244" s="75"/>
      <c r="CRP244" s="75"/>
      <c r="CRQ244" s="75"/>
      <c r="CRR244" s="75"/>
      <c r="CRS244" s="75"/>
      <c r="CRT244" s="75"/>
      <c r="CRU244" s="75"/>
      <c r="CRV244" s="75"/>
      <c r="CRW244" s="75"/>
      <c r="CRX244" s="75"/>
      <c r="CRY244" s="75"/>
      <c r="CRZ244" s="75"/>
      <c r="CSA244" s="75"/>
      <c r="CSB244" s="75"/>
      <c r="CSC244" s="75"/>
      <c r="CSD244" s="75"/>
      <c r="CSE244" s="75"/>
      <c r="CSF244" s="75"/>
      <c r="CSG244" s="75"/>
      <c r="CSH244" s="75"/>
      <c r="CSI244" s="75"/>
      <c r="CSJ244" s="75"/>
      <c r="CSK244" s="75"/>
      <c r="CSL244" s="75"/>
      <c r="CSM244" s="75"/>
      <c r="CSN244" s="75"/>
      <c r="CSO244" s="75"/>
      <c r="CSP244" s="75"/>
      <c r="CSQ244" s="75"/>
      <c r="CSR244" s="75"/>
      <c r="CSS244" s="75"/>
      <c r="CST244" s="75"/>
      <c r="CSU244" s="75"/>
      <c r="CSV244" s="75"/>
      <c r="CSW244" s="75"/>
      <c r="CSX244" s="75"/>
      <c r="CSY244" s="75"/>
      <c r="CSZ244" s="75"/>
      <c r="CTA244" s="75"/>
      <c r="CTB244" s="75"/>
      <c r="CTC244" s="75"/>
      <c r="CTD244" s="75"/>
      <c r="CTE244" s="75"/>
      <c r="CTF244" s="75"/>
      <c r="CTG244" s="75"/>
      <c r="CTH244" s="75"/>
      <c r="CTI244" s="75"/>
      <c r="CTJ244" s="75"/>
      <c r="CTK244" s="75"/>
      <c r="CTL244" s="75"/>
      <c r="CTM244" s="75"/>
      <c r="CTN244" s="75"/>
      <c r="CTO244" s="75"/>
      <c r="CTP244" s="75"/>
      <c r="CTQ244" s="75"/>
      <c r="CTR244" s="75"/>
      <c r="CTS244" s="75"/>
      <c r="CTT244" s="75"/>
      <c r="CTU244" s="75"/>
      <c r="CTV244" s="75"/>
      <c r="CTW244" s="75"/>
      <c r="CTX244" s="75"/>
      <c r="CTY244" s="75"/>
      <c r="CTZ244" s="75"/>
      <c r="CUA244" s="75"/>
      <c r="CUB244" s="75"/>
      <c r="CUC244" s="75"/>
      <c r="CUD244" s="75"/>
      <c r="CUE244" s="75"/>
      <c r="CUF244" s="75"/>
      <c r="CUG244" s="75"/>
      <c r="CUH244" s="75"/>
      <c r="CUI244" s="75"/>
      <c r="CUJ244" s="75"/>
      <c r="CUK244" s="75"/>
      <c r="CUL244" s="75"/>
      <c r="CUM244" s="75"/>
      <c r="CUN244" s="75"/>
      <c r="CUO244" s="75"/>
      <c r="CUP244" s="75"/>
      <c r="CUQ244" s="75"/>
      <c r="CUR244" s="75"/>
      <c r="CUS244" s="75"/>
      <c r="CUT244" s="75"/>
      <c r="CUU244" s="75"/>
      <c r="CUV244" s="75"/>
      <c r="CUW244" s="75"/>
      <c r="CUX244" s="75"/>
      <c r="CUY244" s="75"/>
      <c r="CUZ244" s="75"/>
      <c r="CVA244" s="75"/>
      <c r="CVB244" s="75"/>
      <c r="CVC244" s="75"/>
      <c r="CVD244" s="75"/>
      <c r="CVE244" s="75"/>
      <c r="CVF244" s="75"/>
      <c r="CVG244" s="75"/>
      <c r="CVH244" s="75"/>
      <c r="CVI244" s="75"/>
      <c r="CVJ244" s="75"/>
      <c r="CVK244" s="75"/>
      <c r="CVL244" s="75"/>
      <c r="CVM244" s="75"/>
      <c r="CVN244" s="75"/>
      <c r="CVO244" s="75"/>
      <c r="CVP244" s="75"/>
      <c r="CVQ244" s="75"/>
      <c r="CVR244" s="75"/>
      <c r="CVS244" s="75"/>
      <c r="CVT244" s="75"/>
      <c r="CVU244" s="75"/>
      <c r="CVV244" s="75"/>
      <c r="CVW244" s="75"/>
      <c r="CVX244" s="75"/>
      <c r="CVY244" s="75"/>
      <c r="CVZ244" s="75"/>
      <c r="CWA244" s="75"/>
      <c r="CWB244" s="75"/>
      <c r="CWC244" s="75"/>
      <c r="CWD244" s="75"/>
      <c r="CWE244" s="75"/>
      <c r="CWF244" s="75"/>
      <c r="CWG244" s="75"/>
      <c r="CWH244" s="75"/>
      <c r="CWI244" s="75"/>
      <c r="CWJ244" s="75"/>
      <c r="CWK244" s="75"/>
      <c r="CWL244" s="75"/>
      <c r="CWM244" s="75"/>
      <c r="CWN244" s="75"/>
      <c r="CWO244" s="75"/>
      <c r="CWP244" s="75"/>
      <c r="CWQ244" s="75"/>
      <c r="CWR244" s="75"/>
      <c r="CWS244" s="75"/>
      <c r="CWT244" s="75"/>
      <c r="CWU244" s="75"/>
      <c r="CWV244" s="75"/>
      <c r="CWW244" s="75"/>
      <c r="CWX244" s="75"/>
      <c r="CWY244" s="75"/>
      <c r="CWZ244" s="75"/>
      <c r="CXA244" s="75"/>
      <c r="CXB244" s="75"/>
      <c r="CXC244" s="75"/>
      <c r="CXD244" s="75"/>
      <c r="CXE244" s="75"/>
      <c r="CXF244" s="75"/>
      <c r="CXG244" s="75"/>
      <c r="CXH244" s="75"/>
      <c r="CXI244" s="75"/>
      <c r="CXJ244" s="75"/>
      <c r="CXK244" s="75"/>
      <c r="CXL244" s="75"/>
      <c r="CXM244" s="75"/>
      <c r="CXN244" s="75"/>
      <c r="CXO244" s="75"/>
      <c r="CXP244" s="75"/>
      <c r="CXQ244" s="75"/>
      <c r="CXR244" s="75"/>
      <c r="CXS244" s="75"/>
      <c r="CXT244" s="75"/>
      <c r="CXU244" s="75"/>
      <c r="CXV244" s="75"/>
      <c r="CXW244" s="75"/>
      <c r="CXX244" s="75"/>
      <c r="CXY244" s="75"/>
      <c r="CXZ244" s="75"/>
      <c r="CYA244" s="75"/>
      <c r="CYB244" s="75"/>
      <c r="CYC244" s="75"/>
      <c r="CYD244" s="75"/>
      <c r="CYE244" s="75"/>
      <c r="CYF244" s="75"/>
      <c r="CYG244" s="75"/>
      <c r="CYH244" s="75"/>
      <c r="CYI244" s="75"/>
      <c r="CYJ244" s="75"/>
      <c r="CYK244" s="75"/>
      <c r="CYL244" s="75"/>
      <c r="CYM244" s="75"/>
      <c r="CYN244" s="75"/>
      <c r="CYO244" s="75"/>
      <c r="CYP244" s="75"/>
      <c r="CYQ244" s="75"/>
      <c r="CYR244" s="75"/>
      <c r="CYS244" s="75"/>
      <c r="CYT244" s="75"/>
      <c r="CYU244" s="75"/>
      <c r="CYV244" s="75"/>
      <c r="CYW244" s="75"/>
      <c r="CYX244" s="75"/>
      <c r="CYY244" s="75"/>
      <c r="CYZ244" s="75"/>
      <c r="CZA244" s="75"/>
      <c r="CZB244" s="75"/>
      <c r="CZC244" s="75"/>
      <c r="CZD244" s="75"/>
      <c r="CZE244" s="75"/>
      <c r="CZF244" s="75"/>
      <c r="CZG244" s="75"/>
      <c r="CZH244" s="75"/>
      <c r="CZI244" s="75"/>
      <c r="CZJ244" s="75"/>
      <c r="CZK244" s="75"/>
      <c r="CZL244" s="75"/>
      <c r="CZM244" s="75"/>
      <c r="CZN244" s="75"/>
      <c r="CZO244" s="75"/>
      <c r="CZP244" s="75"/>
      <c r="CZQ244" s="75"/>
      <c r="CZR244" s="75"/>
      <c r="CZS244" s="75"/>
      <c r="CZT244" s="75"/>
      <c r="CZU244" s="75"/>
      <c r="CZV244" s="75"/>
      <c r="CZW244" s="75"/>
      <c r="CZX244" s="75"/>
      <c r="CZY244" s="75"/>
      <c r="CZZ244" s="75"/>
      <c r="DAA244" s="75"/>
      <c r="DAB244" s="75"/>
      <c r="DAC244" s="75"/>
      <c r="DAD244" s="75"/>
      <c r="DAE244" s="75"/>
      <c r="DAF244" s="75"/>
      <c r="DAG244" s="75"/>
      <c r="DAH244" s="75"/>
      <c r="DAI244" s="75"/>
      <c r="DAJ244" s="75"/>
      <c r="DAK244" s="75"/>
      <c r="DAL244" s="75"/>
      <c r="DAM244" s="75"/>
      <c r="DAN244" s="75"/>
      <c r="DAO244" s="75"/>
      <c r="DAP244" s="75"/>
      <c r="DAQ244" s="75"/>
      <c r="DAR244" s="75"/>
      <c r="DAS244" s="75"/>
      <c r="DAT244" s="75"/>
      <c r="DAU244" s="75"/>
      <c r="DAV244" s="75"/>
      <c r="DAW244" s="75"/>
      <c r="DAX244" s="75"/>
      <c r="DAY244" s="75"/>
      <c r="DAZ244" s="75"/>
      <c r="DBA244" s="75"/>
      <c r="DBB244" s="75"/>
      <c r="DBC244" s="75"/>
      <c r="DBD244" s="75"/>
      <c r="DBE244" s="75"/>
      <c r="DBF244" s="75"/>
      <c r="DBG244" s="75"/>
      <c r="DBH244" s="75"/>
      <c r="DBI244" s="75"/>
      <c r="DBJ244" s="75"/>
      <c r="DBK244" s="75"/>
      <c r="DBL244" s="75"/>
      <c r="DBM244" s="75"/>
      <c r="DBN244" s="75"/>
      <c r="DBO244" s="75"/>
      <c r="DBP244" s="75"/>
      <c r="DBQ244" s="75"/>
      <c r="DBR244" s="75"/>
      <c r="DBS244" s="75"/>
      <c r="DBT244" s="75"/>
      <c r="DBU244" s="75"/>
      <c r="DBV244" s="75"/>
      <c r="DBW244" s="75"/>
      <c r="DBX244" s="75"/>
      <c r="DBY244" s="75"/>
      <c r="DBZ244" s="75"/>
      <c r="DCA244" s="75"/>
      <c r="DCB244" s="75"/>
      <c r="DCC244" s="75"/>
      <c r="DCD244" s="75"/>
      <c r="DCE244" s="75"/>
      <c r="DCF244" s="75"/>
      <c r="DCG244" s="75"/>
      <c r="DCH244" s="75"/>
      <c r="DCI244" s="75"/>
      <c r="DCJ244" s="75"/>
      <c r="DCK244" s="75"/>
      <c r="DCL244" s="75"/>
      <c r="DCM244" s="75"/>
      <c r="DCN244" s="75"/>
      <c r="DCO244" s="75"/>
      <c r="DCP244" s="75"/>
      <c r="DCQ244" s="75"/>
      <c r="DCR244" s="75"/>
      <c r="DCS244" s="75"/>
      <c r="DCT244" s="75"/>
      <c r="DCU244" s="75"/>
      <c r="DCV244" s="75"/>
      <c r="DCW244" s="75"/>
      <c r="DCX244" s="75"/>
      <c r="DCY244" s="75"/>
      <c r="DCZ244" s="75"/>
      <c r="DDA244" s="75"/>
      <c r="DDB244" s="75"/>
      <c r="DDC244" s="75"/>
      <c r="DDD244" s="75"/>
      <c r="DDE244" s="75"/>
      <c r="DDF244" s="75"/>
      <c r="DDG244" s="75"/>
      <c r="DDH244" s="75"/>
      <c r="DDI244" s="75"/>
      <c r="DDJ244" s="75"/>
      <c r="DDK244" s="75"/>
      <c r="DDL244" s="75"/>
      <c r="DDM244" s="75"/>
      <c r="DDN244" s="75"/>
      <c r="DDO244" s="75"/>
      <c r="DDP244" s="75"/>
      <c r="DDQ244" s="75"/>
      <c r="DDR244" s="75"/>
      <c r="DDS244" s="75"/>
      <c r="DDT244" s="75"/>
      <c r="DDU244" s="75"/>
      <c r="DDV244" s="75"/>
      <c r="DDW244" s="75"/>
      <c r="DDX244" s="75"/>
      <c r="DDY244" s="75"/>
      <c r="DDZ244" s="75"/>
      <c r="DEA244" s="75"/>
      <c r="DEB244" s="75"/>
      <c r="DEC244" s="75"/>
      <c r="DED244" s="75"/>
      <c r="DEE244" s="75"/>
      <c r="DEF244" s="75"/>
      <c r="DEG244" s="75"/>
      <c r="DEH244" s="75"/>
      <c r="DEI244" s="75"/>
      <c r="DEJ244" s="75"/>
      <c r="DEK244" s="75"/>
      <c r="DEL244" s="75"/>
      <c r="DEM244" s="75"/>
      <c r="DEN244" s="75"/>
      <c r="DEO244" s="75"/>
      <c r="DEP244" s="75"/>
      <c r="DEQ244" s="75"/>
      <c r="DER244" s="75"/>
      <c r="DES244" s="75"/>
      <c r="DET244" s="75"/>
      <c r="DEU244" s="75"/>
      <c r="DEV244" s="75"/>
      <c r="DEW244" s="75"/>
      <c r="DEX244" s="75"/>
      <c r="DEY244" s="75"/>
      <c r="DEZ244" s="75"/>
      <c r="DFA244" s="75"/>
      <c r="DFB244" s="75"/>
      <c r="DFC244" s="75"/>
      <c r="DFD244" s="75"/>
      <c r="DFE244" s="75"/>
      <c r="DFF244" s="75"/>
      <c r="DFG244" s="75"/>
      <c r="DFH244" s="75"/>
      <c r="DFI244" s="75"/>
      <c r="DFJ244" s="75"/>
      <c r="DFK244" s="75"/>
      <c r="DFL244" s="75"/>
      <c r="DFM244" s="75"/>
      <c r="DFN244" s="75"/>
      <c r="DFO244" s="75"/>
      <c r="DFP244" s="75"/>
      <c r="DFQ244" s="75"/>
      <c r="DFR244" s="75"/>
      <c r="DFS244" s="75"/>
      <c r="DFT244" s="75"/>
      <c r="DFU244" s="75"/>
      <c r="DFV244" s="75"/>
      <c r="DFW244" s="75"/>
      <c r="DFX244" s="75"/>
      <c r="DFY244" s="75"/>
      <c r="DFZ244" s="75"/>
      <c r="DGA244" s="75"/>
      <c r="DGB244" s="75"/>
      <c r="DGC244" s="75"/>
      <c r="DGD244" s="75"/>
      <c r="DGE244" s="75"/>
      <c r="DGF244" s="75"/>
      <c r="DGG244" s="75"/>
      <c r="DGH244" s="75"/>
      <c r="DGI244" s="75"/>
      <c r="DGJ244" s="75"/>
      <c r="DGK244" s="75"/>
      <c r="DGL244" s="75"/>
      <c r="DGM244" s="75"/>
      <c r="DGN244" s="75"/>
      <c r="DGO244" s="75"/>
      <c r="DGP244" s="75"/>
      <c r="DGQ244" s="75"/>
      <c r="DGR244" s="75"/>
      <c r="DGS244" s="75"/>
      <c r="DGT244" s="75"/>
      <c r="DGU244" s="75"/>
      <c r="DGV244" s="75"/>
      <c r="DGW244" s="75"/>
      <c r="DGX244" s="75"/>
      <c r="DGY244" s="75"/>
      <c r="DGZ244" s="75"/>
      <c r="DHA244" s="75"/>
      <c r="DHB244" s="75"/>
      <c r="DHC244" s="75"/>
      <c r="DHD244" s="75"/>
      <c r="DHE244" s="75"/>
      <c r="DHF244" s="75"/>
      <c r="DHG244" s="75"/>
      <c r="DHH244" s="75"/>
      <c r="DHI244" s="75"/>
      <c r="DHJ244" s="75"/>
      <c r="DHK244" s="75"/>
      <c r="DHL244" s="75"/>
      <c r="DHM244" s="75"/>
      <c r="DHN244" s="75"/>
      <c r="DHO244" s="75"/>
      <c r="DHP244" s="75"/>
      <c r="DHQ244" s="75"/>
      <c r="DHR244" s="75"/>
      <c r="DHS244" s="75"/>
      <c r="DHT244" s="75"/>
      <c r="DHU244" s="75"/>
      <c r="DHV244" s="75"/>
      <c r="DHW244" s="75"/>
      <c r="DHX244" s="75"/>
      <c r="DHY244" s="75"/>
      <c r="DHZ244" s="75"/>
      <c r="DIA244" s="75"/>
      <c r="DIB244" s="75"/>
      <c r="DIC244" s="75"/>
      <c r="DID244" s="75"/>
      <c r="DIE244" s="75"/>
      <c r="DIF244" s="75"/>
      <c r="DIG244" s="75"/>
      <c r="DIH244" s="75"/>
      <c r="DII244" s="75"/>
      <c r="DIJ244" s="75"/>
      <c r="DIK244" s="75"/>
      <c r="DIL244" s="75"/>
      <c r="DIM244" s="75"/>
      <c r="DIN244" s="75"/>
      <c r="DIO244" s="75"/>
      <c r="DIP244" s="75"/>
      <c r="DIQ244" s="75"/>
      <c r="DIR244" s="75"/>
      <c r="DIS244" s="75"/>
      <c r="DIT244" s="75"/>
      <c r="DIU244" s="75"/>
      <c r="DIV244" s="75"/>
      <c r="DIW244" s="75"/>
      <c r="DIX244" s="75"/>
      <c r="DIY244" s="75"/>
      <c r="DIZ244" s="75"/>
      <c r="DJA244" s="75"/>
      <c r="DJB244" s="75"/>
      <c r="DJC244" s="75"/>
      <c r="DJD244" s="75"/>
      <c r="DJE244" s="75"/>
      <c r="DJF244" s="75"/>
      <c r="DJG244" s="75"/>
      <c r="DJH244" s="75"/>
      <c r="DJI244" s="75"/>
      <c r="DJJ244" s="75"/>
      <c r="DJK244" s="75"/>
      <c r="DJL244" s="75"/>
      <c r="DJM244" s="75"/>
      <c r="DJN244" s="75"/>
      <c r="DJO244" s="75"/>
      <c r="DJP244" s="75"/>
      <c r="DJQ244" s="75"/>
      <c r="DJR244" s="75"/>
      <c r="DJS244" s="75"/>
      <c r="DJT244" s="75"/>
      <c r="DJU244" s="75"/>
      <c r="DJV244" s="75"/>
      <c r="DJW244" s="75"/>
      <c r="DJX244" s="75"/>
      <c r="DJY244" s="75"/>
      <c r="DJZ244" s="75"/>
      <c r="DKA244" s="75"/>
      <c r="DKB244" s="75"/>
      <c r="DKC244" s="75"/>
      <c r="DKD244" s="75"/>
      <c r="DKE244" s="75"/>
      <c r="DKF244" s="75"/>
      <c r="DKG244" s="75"/>
      <c r="DKH244" s="75"/>
      <c r="DKI244" s="75"/>
      <c r="DKJ244" s="75"/>
      <c r="DKK244" s="75"/>
      <c r="DKL244" s="75"/>
      <c r="DKM244" s="75"/>
      <c r="DKN244" s="75"/>
      <c r="DKO244" s="75"/>
      <c r="DKP244" s="75"/>
      <c r="DKQ244" s="75"/>
      <c r="DKR244" s="75"/>
      <c r="DKS244" s="75"/>
      <c r="DKT244" s="75"/>
      <c r="DKU244" s="75"/>
      <c r="DKV244" s="75"/>
      <c r="DKW244" s="75"/>
      <c r="DKX244" s="75"/>
      <c r="DKY244" s="75"/>
      <c r="DKZ244" s="75"/>
      <c r="DLA244" s="75"/>
      <c r="DLB244" s="75"/>
      <c r="DLC244" s="75"/>
      <c r="DLD244" s="75"/>
      <c r="DLE244" s="75"/>
      <c r="DLF244" s="75"/>
      <c r="DLG244" s="75"/>
      <c r="DLH244" s="75"/>
      <c r="DLI244" s="75"/>
      <c r="DLJ244" s="75"/>
      <c r="DLK244" s="75"/>
      <c r="DLL244" s="75"/>
      <c r="DLM244" s="75"/>
      <c r="DLN244" s="75"/>
      <c r="DLO244" s="75"/>
      <c r="DLP244" s="75"/>
      <c r="DLQ244" s="75"/>
      <c r="DLR244" s="75"/>
      <c r="DLS244" s="75"/>
      <c r="DLT244" s="75"/>
      <c r="DLU244" s="75"/>
      <c r="DLV244" s="75"/>
      <c r="DLW244" s="75"/>
      <c r="DLX244" s="75"/>
      <c r="DLY244" s="75"/>
      <c r="DLZ244" s="75"/>
      <c r="DMA244" s="75"/>
      <c r="DMB244" s="75"/>
      <c r="DMC244" s="75"/>
      <c r="DMD244" s="75"/>
      <c r="DME244" s="75"/>
      <c r="DMF244" s="75"/>
      <c r="DMG244" s="75"/>
      <c r="DMH244" s="75"/>
      <c r="DMI244" s="75"/>
      <c r="DMJ244" s="75"/>
      <c r="DMK244" s="75"/>
      <c r="DML244" s="75"/>
      <c r="DMM244" s="75"/>
      <c r="DMN244" s="75"/>
      <c r="DMO244" s="75"/>
      <c r="DMP244" s="75"/>
      <c r="DMQ244" s="75"/>
      <c r="DMR244" s="75"/>
      <c r="DMS244" s="75"/>
      <c r="DMT244" s="75"/>
      <c r="DMU244" s="75"/>
      <c r="DMV244" s="75"/>
      <c r="DMW244" s="75"/>
      <c r="DMX244" s="75"/>
      <c r="DMY244" s="75"/>
      <c r="DMZ244" s="75"/>
      <c r="DNA244" s="75"/>
      <c r="DNB244" s="75"/>
      <c r="DNC244" s="75"/>
      <c r="DND244" s="75"/>
      <c r="DNE244" s="75"/>
      <c r="DNF244" s="75"/>
      <c r="DNG244" s="75"/>
      <c r="DNH244" s="75"/>
      <c r="DNI244" s="75"/>
      <c r="DNJ244" s="75"/>
      <c r="DNK244" s="75"/>
      <c r="DNL244" s="75"/>
      <c r="DNM244" s="75"/>
      <c r="DNN244" s="75"/>
      <c r="DNO244" s="75"/>
      <c r="DNP244" s="75"/>
      <c r="DNQ244" s="75"/>
      <c r="DNR244" s="75"/>
      <c r="DNS244" s="75"/>
      <c r="DNT244" s="75"/>
      <c r="DNU244" s="75"/>
      <c r="DNV244" s="75"/>
      <c r="DNW244" s="75"/>
      <c r="DNX244" s="75"/>
      <c r="DNY244" s="75"/>
      <c r="DNZ244" s="75"/>
      <c r="DOA244" s="75"/>
      <c r="DOB244" s="75"/>
      <c r="DOC244" s="75"/>
      <c r="DOD244" s="75"/>
      <c r="DOE244" s="75"/>
      <c r="DOF244" s="75"/>
      <c r="DOG244" s="75"/>
      <c r="DOH244" s="75"/>
      <c r="DOI244" s="75"/>
      <c r="DOJ244" s="75"/>
      <c r="DOK244" s="75"/>
      <c r="DOL244" s="75"/>
      <c r="DOM244" s="75"/>
      <c r="DON244" s="75"/>
      <c r="DOO244" s="75"/>
      <c r="DOP244" s="75"/>
      <c r="DOQ244" s="75"/>
      <c r="DOR244" s="75"/>
      <c r="DOS244" s="75"/>
      <c r="DOT244" s="75"/>
      <c r="DOU244" s="75"/>
      <c r="DOV244" s="75"/>
      <c r="DOW244" s="75"/>
      <c r="DOX244" s="75"/>
      <c r="DOY244" s="75"/>
      <c r="DOZ244" s="75"/>
      <c r="DPA244" s="75"/>
      <c r="DPB244" s="75"/>
      <c r="DPC244" s="75"/>
      <c r="DPD244" s="75"/>
      <c r="DPE244" s="75"/>
      <c r="DPF244" s="75"/>
      <c r="DPG244" s="75"/>
      <c r="DPH244" s="75"/>
      <c r="DPI244" s="75"/>
      <c r="DPJ244" s="75"/>
      <c r="DPK244" s="75"/>
      <c r="DPL244" s="75"/>
      <c r="DPM244" s="75"/>
      <c r="DPN244" s="75"/>
      <c r="DPO244" s="75"/>
      <c r="DPP244" s="75"/>
      <c r="DPQ244" s="75"/>
      <c r="DPR244" s="75"/>
      <c r="DPS244" s="75"/>
      <c r="DPT244" s="75"/>
      <c r="DPU244" s="75"/>
      <c r="DPV244" s="75"/>
      <c r="DPW244" s="75"/>
      <c r="DPX244" s="75"/>
      <c r="DPY244" s="75"/>
      <c r="DPZ244" s="75"/>
      <c r="DQA244" s="75"/>
      <c r="DQB244" s="75"/>
      <c r="DQC244" s="75"/>
      <c r="DQD244" s="75"/>
      <c r="DQE244" s="75"/>
      <c r="DQF244" s="75"/>
      <c r="DQG244" s="75"/>
      <c r="DQH244" s="75"/>
      <c r="DQI244" s="75"/>
      <c r="DQJ244" s="75"/>
      <c r="DQK244" s="75"/>
      <c r="DQL244" s="75"/>
      <c r="DQM244" s="75"/>
      <c r="DQN244" s="75"/>
      <c r="DQO244" s="75"/>
      <c r="DQP244" s="75"/>
      <c r="DQQ244" s="75"/>
      <c r="DQR244" s="75"/>
      <c r="DQS244" s="75"/>
      <c r="DQT244" s="75"/>
      <c r="DQU244" s="75"/>
      <c r="DQV244" s="75"/>
      <c r="DQW244" s="75"/>
      <c r="DQX244" s="75"/>
      <c r="DQY244" s="75"/>
      <c r="DQZ244" s="75"/>
      <c r="DRA244" s="75"/>
      <c r="DRB244" s="75"/>
      <c r="DRC244" s="75"/>
      <c r="DRD244" s="75"/>
      <c r="DRE244" s="75"/>
      <c r="DRF244" s="75"/>
      <c r="DRG244" s="75"/>
      <c r="DRH244" s="75"/>
      <c r="DRI244" s="75"/>
      <c r="DRJ244" s="75"/>
      <c r="DRK244" s="75"/>
      <c r="DRL244" s="75"/>
      <c r="DRM244" s="75"/>
      <c r="DRN244" s="75"/>
      <c r="DRO244" s="75"/>
      <c r="DRP244" s="75"/>
      <c r="DRQ244" s="75"/>
      <c r="DRR244" s="75"/>
      <c r="DRS244" s="75"/>
      <c r="DRT244" s="75"/>
      <c r="DRU244" s="75"/>
      <c r="DRV244" s="75"/>
      <c r="DRW244" s="75"/>
      <c r="DRX244" s="75"/>
      <c r="DRY244" s="75"/>
      <c r="DRZ244" s="75"/>
      <c r="DSA244" s="75"/>
      <c r="DSB244" s="75"/>
      <c r="DSC244" s="75"/>
      <c r="DSD244" s="75"/>
      <c r="DSE244" s="75"/>
      <c r="DSF244" s="75"/>
      <c r="DSG244" s="75"/>
      <c r="DSH244" s="75"/>
      <c r="DSI244" s="75"/>
      <c r="DSJ244" s="75"/>
      <c r="DSK244" s="75"/>
      <c r="DSL244" s="75"/>
      <c r="DSM244" s="75"/>
      <c r="DSN244" s="75"/>
      <c r="DSO244" s="75"/>
      <c r="DSP244" s="75"/>
      <c r="DSQ244" s="75"/>
      <c r="DSR244" s="75"/>
      <c r="DSS244" s="75"/>
      <c r="DST244" s="75"/>
      <c r="DSU244" s="75"/>
      <c r="DSV244" s="75"/>
      <c r="DSW244" s="75"/>
      <c r="DSX244" s="75"/>
      <c r="DSY244" s="75"/>
      <c r="DSZ244" s="75"/>
      <c r="DTA244" s="75"/>
      <c r="DTB244" s="75"/>
      <c r="DTC244" s="75"/>
      <c r="DTD244" s="75"/>
      <c r="DTE244" s="75"/>
      <c r="DTF244" s="75"/>
      <c r="DTG244" s="75"/>
      <c r="DTH244" s="75"/>
      <c r="DTI244" s="75"/>
      <c r="DTJ244" s="75"/>
      <c r="DTK244" s="75"/>
      <c r="DTL244" s="75"/>
      <c r="DTM244" s="75"/>
      <c r="DTN244" s="75"/>
      <c r="DTO244" s="75"/>
      <c r="DTP244" s="75"/>
      <c r="DTQ244" s="75"/>
      <c r="DTR244" s="75"/>
      <c r="DTS244" s="75"/>
      <c r="DTT244" s="75"/>
      <c r="DTU244" s="75"/>
      <c r="DTV244" s="75"/>
      <c r="DTW244" s="75"/>
      <c r="DTX244" s="75"/>
      <c r="DTY244" s="75"/>
      <c r="DTZ244" s="75"/>
      <c r="DUA244" s="75"/>
      <c r="DUB244" s="75"/>
      <c r="DUC244" s="75"/>
      <c r="DUD244" s="75"/>
      <c r="DUE244" s="75"/>
      <c r="DUF244" s="75"/>
      <c r="DUG244" s="75"/>
      <c r="DUH244" s="75"/>
      <c r="DUI244" s="75"/>
      <c r="DUJ244" s="75"/>
      <c r="DUK244" s="75"/>
      <c r="DUL244" s="75"/>
      <c r="DUM244" s="75"/>
      <c r="DUN244" s="75"/>
      <c r="DUO244" s="75"/>
      <c r="DUP244" s="75"/>
      <c r="DUQ244" s="75"/>
      <c r="DUR244" s="75"/>
      <c r="DUS244" s="75"/>
      <c r="DUT244" s="75"/>
      <c r="DUU244" s="75"/>
      <c r="DUV244" s="75"/>
      <c r="DUW244" s="75"/>
      <c r="DUX244" s="75"/>
      <c r="DUY244" s="75"/>
      <c r="DUZ244" s="75"/>
      <c r="DVA244" s="75"/>
      <c r="DVB244" s="75"/>
      <c r="DVC244" s="75"/>
      <c r="DVD244" s="75"/>
      <c r="DVE244" s="75"/>
      <c r="DVF244" s="75"/>
      <c r="DVG244" s="75"/>
      <c r="DVH244" s="75"/>
      <c r="DVI244" s="75"/>
      <c r="DVJ244" s="75"/>
      <c r="DVK244" s="75"/>
      <c r="DVL244" s="75"/>
      <c r="DVM244" s="75"/>
      <c r="DVN244" s="75"/>
      <c r="DVO244" s="75"/>
      <c r="DVP244" s="75"/>
      <c r="DVQ244" s="75"/>
      <c r="DVR244" s="75"/>
      <c r="DVS244" s="75"/>
      <c r="DVT244" s="75"/>
      <c r="DVU244" s="75"/>
      <c r="DVV244" s="75"/>
      <c r="DVW244" s="75"/>
      <c r="DVX244" s="75"/>
      <c r="DVY244" s="75"/>
      <c r="DVZ244" s="75"/>
      <c r="DWA244" s="75"/>
      <c r="DWB244" s="75"/>
      <c r="DWC244" s="75"/>
      <c r="DWD244" s="75"/>
      <c r="DWE244" s="75"/>
      <c r="DWF244" s="75"/>
      <c r="DWG244" s="75"/>
      <c r="DWH244" s="75"/>
      <c r="DWI244" s="75"/>
      <c r="DWJ244" s="75"/>
      <c r="DWK244" s="75"/>
      <c r="DWL244" s="75"/>
      <c r="DWM244" s="75"/>
      <c r="DWN244" s="75"/>
      <c r="DWO244" s="75"/>
      <c r="DWP244" s="75"/>
      <c r="DWQ244" s="75"/>
      <c r="DWR244" s="75"/>
      <c r="DWS244" s="75"/>
      <c r="DWT244" s="75"/>
      <c r="DWU244" s="75"/>
      <c r="DWV244" s="75"/>
      <c r="DWW244" s="75"/>
      <c r="DWX244" s="75"/>
      <c r="DWY244" s="75"/>
      <c r="DWZ244" s="75"/>
      <c r="DXA244" s="75"/>
      <c r="DXB244" s="75"/>
      <c r="DXC244" s="75"/>
      <c r="DXD244" s="75"/>
      <c r="DXE244" s="75"/>
      <c r="DXF244" s="75"/>
      <c r="DXG244" s="75"/>
      <c r="DXH244" s="75"/>
      <c r="DXI244" s="75"/>
      <c r="DXJ244" s="75"/>
      <c r="DXK244" s="75"/>
      <c r="DXL244" s="75"/>
      <c r="DXM244" s="75"/>
      <c r="DXN244" s="75"/>
      <c r="DXO244" s="75"/>
      <c r="DXP244" s="75"/>
      <c r="DXQ244" s="75"/>
      <c r="DXR244" s="75"/>
      <c r="DXS244" s="75"/>
      <c r="DXT244" s="75"/>
      <c r="DXU244" s="75"/>
      <c r="DXV244" s="75"/>
      <c r="DXW244" s="75"/>
      <c r="DXX244" s="75"/>
      <c r="DXY244" s="75"/>
      <c r="DXZ244" s="75"/>
      <c r="DYA244" s="75"/>
      <c r="DYB244" s="75"/>
      <c r="DYC244" s="75"/>
      <c r="DYD244" s="75"/>
      <c r="DYE244" s="75"/>
      <c r="DYF244" s="75"/>
      <c r="DYG244" s="75"/>
      <c r="DYH244" s="75"/>
      <c r="DYI244" s="75"/>
      <c r="DYJ244" s="75"/>
      <c r="DYK244" s="75"/>
      <c r="DYL244" s="75"/>
      <c r="DYM244" s="75"/>
      <c r="DYN244" s="75"/>
      <c r="DYO244" s="75"/>
      <c r="DYP244" s="75"/>
      <c r="DYQ244" s="75"/>
      <c r="DYR244" s="75"/>
      <c r="DYS244" s="75"/>
      <c r="DYT244" s="75"/>
      <c r="DYU244" s="75"/>
      <c r="DYV244" s="75"/>
      <c r="DYW244" s="75"/>
      <c r="DYX244" s="75"/>
      <c r="DYY244" s="75"/>
      <c r="DYZ244" s="75"/>
      <c r="DZA244" s="75"/>
      <c r="DZB244" s="75"/>
      <c r="DZC244" s="75"/>
      <c r="DZD244" s="75"/>
      <c r="DZE244" s="75"/>
      <c r="DZF244" s="75"/>
      <c r="DZG244" s="75"/>
      <c r="DZH244" s="75"/>
      <c r="DZI244" s="75"/>
      <c r="DZJ244" s="75"/>
      <c r="DZK244" s="75"/>
      <c r="DZL244" s="75"/>
      <c r="DZM244" s="75"/>
      <c r="DZN244" s="75"/>
      <c r="DZO244" s="75"/>
      <c r="DZP244" s="75"/>
      <c r="DZQ244" s="75"/>
      <c r="DZR244" s="75"/>
      <c r="DZS244" s="75"/>
      <c r="DZT244" s="75"/>
      <c r="DZU244" s="75"/>
      <c r="DZV244" s="75"/>
      <c r="DZW244" s="75"/>
      <c r="DZX244" s="75"/>
      <c r="DZY244" s="75"/>
      <c r="DZZ244" s="75"/>
      <c r="EAA244" s="75"/>
      <c r="EAB244" s="75"/>
      <c r="EAC244" s="75"/>
      <c r="EAD244" s="75"/>
      <c r="EAE244" s="75"/>
      <c r="EAF244" s="75"/>
      <c r="EAG244" s="75"/>
      <c r="EAH244" s="75"/>
      <c r="EAI244" s="75"/>
      <c r="EAJ244" s="75"/>
      <c r="EAK244" s="75"/>
      <c r="EAL244" s="75"/>
      <c r="EAM244" s="75"/>
      <c r="EAN244" s="75"/>
      <c r="EAO244" s="75"/>
      <c r="EAP244" s="75"/>
      <c r="EAQ244" s="75"/>
      <c r="EAR244" s="75"/>
      <c r="EAS244" s="75"/>
      <c r="EAT244" s="75"/>
      <c r="EAU244" s="75"/>
      <c r="EAV244" s="75"/>
      <c r="EAW244" s="75"/>
      <c r="EAX244" s="75"/>
      <c r="EAY244" s="75"/>
      <c r="EAZ244" s="75"/>
      <c r="EBA244" s="75"/>
      <c r="EBB244" s="75"/>
      <c r="EBC244" s="75"/>
      <c r="EBD244" s="75"/>
      <c r="EBE244" s="75"/>
      <c r="EBF244" s="75"/>
      <c r="EBG244" s="75"/>
      <c r="EBH244" s="75"/>
      <c r="EBI244" s="75"/>
      <c r="EBJ244" s="75"/>
      <c r="EBK244" s="75"/>
      <c r="EBL244" s="75"/>
      <c r="EBM244" s="75"/>
      <c r="EBN244" s="75"/>
      <c r="EBO244" s="75"/>
      <c r="EBP244" s="75"/>
      <c r="EBQ244" s="75"/>
      <c r="EBR244" s="75"/>
      <c r="EBS244" s="75"/>
      <c r="EBT244" s="75"/>
      <c r="EBU244" s="75"/>
      <c r="EBV244" s="75"/>
      <c r="EBW244" s="75"/>
      <c r="EBX244" s="75"/>
      <c r="EBY244" s="75"/>
      <c r="EBZ244" s="75"/>
      <c r="ECA244" s="75"/>
      <c r="ECB244" s="75"/>
      <c r="ECC244" s="75"/>
      <c r="ECD244" s="75"/>
      <c r="ECE244" s="75"/>
      <c r="ECF244" s="75"/>
      <c r="ECG244" s="75"/>
      <c r="ECH244" s="75"/>
      <c r="ECI244" s="75"/>
      <c r="ECJ244" s="75"/>
      <c r="ECK244" s="75"/>
      <c r="ECL244" s="75"/>
      <c r="ECM244" s="75"/>
      <c r="ECN244" s="75"/>
      <c r="ECO244" s="75"/>
      <c r="ECP244" s="75"/>
      <c r="ECQ244" s="75"/>
      <c r="ECR244" s="75"/>
      <c r="ECS244" s="75"/>
      <c r="ECT244" s="75"/>
      <c r="ECU244" s="75"/>
      <c r="ECV244" s="75"/>
      <c r="ECW244" s="75"/>
      <c r="ECX244" s="75"/>
      <c r="ECY244" s="75"/>
      <c r="ECZ244" s="75"/>
      <c r="EDA244" s="75"/>
      <c r="EDB244" s="75"/>
      <c r="EDC244" s="75"/>
      <c r="EDD244" s="75"/>
      <c r="EDE244" s="75"/>
      <c r="EDF244" s="75"/>
      <c r="EDG244" s="75"/>
      <c r="EDH244" s="75"/>
      <c r="EDI244" s="75"/>
      <c r="EDJ244" s="75"/>
      <c r="EDK244" s="75"/>
      <c r="EDL244" s="75"/>
      <c r="EDM244" s="75"/>
      <c r="EDN244" s="75"/>
      <c r="EDO244" s="75"/>
      <c r="EDP244" s="75"/>
      <c r="EDQ244" s="75"/>
      <c r="EDR244" s="75"/>
      <c r="EDS244" s="75"/>
      <c r="EDT244" s="75"/>
      <c r="EDU244" s="75"/>
      <c r="EDV244" s="75"/>
      <c r="EDW244" s="75"/>
      <c r="EDX244" s="75"/>
      <c r="EDY244" s="75"/>
      <c r="EDZ244" s="75"/>
      <c r="EEA244" s="75"/>
      <c r="EEB244" s="75"/>
      <c r="EEC244" s="75"/>
      <c r="EED244" s="75"/>
      <c r="EEE244" s="75"/>
      <c r="EEF244" s="75"/>
      <c r="EEG244" s="75"/>
      <c r="EEH244" s="75"/>
      <c r="EEI244" s="75"/>
      <c r="EEJ244" s="75"/>
      <c r="EEK244" s="75"/>
      <c r="EEL244" s="75"/>
      <c r="EEM244" s="75"/>
      <c r="EEN244" s="75"/>
      <c r="EEO244" s="75"/>
      <c r="EEP244" s="75"/>
      <c r="EEQ244" s="75"/>
      <c r="EER244" s="75"/>
      <c r="EES244" s="75"/>
      <c r="EET244" s="75"/>
      <c r="EEU244" s="75"/>
      <c r="EEV244" s="75"/>
      <c r="EEW244" s="75"/>
      <c r="EEX244" s="75"/>
      <c r="EEY244" s="75"/>
      <c r="EEZ244" s="75"/>
      <c r="EFA244" s="75"/>
      <c r="EFB244" s="75"/>
      <c r="EFC244" s="75"/>
      <c r="EFD244" s="75"/>
      <c r="EFE244" s="75"/>
      <c r="EFF244" s="75"/>
      <c r="EFG244" s="75"/>
      <c r="EFH244" s="75"/>
      <c r="EFI244" s="75"/>
      <c r="EFJ244" s="75"/>
      <c r="EFK244" s="75"/>
      <c r="EFL244" s="75"/>
      <c r="EFM244" s="75"/>
      <c r="EFN244" s="75"/>
      <c r="EFO244" s="75"/>
      <c r="EFP244" s="75"/>
      <c r="EFQ244" s="75"/>
      <c r="EFR244" s="75"/>
      <c r="EFS244" s="75"/>
      <c r="EFT244" s="75"/>
      <c r="EFU244" s="75"/>
      <c r="EFV244" s="75"/>
      <c r="EFW244" s="75"/>
      <c r="EFX244" s="75"/>
      <c r="EFY244" s="75"/>
      <c r="EFZ244" s="75"/>
      <c r="EGA244" s="75"/>
      <c r="EGB244" s="75"/>
      <c r="EGC244" s="75"/>
      <c r="EGD244" s="75"/>
      <c r="EGE244" s="75"/>
      <c r="EGF244" s="75"/>
      <c r="EGG244" s="75"/>
      <c r="EGH244" s="75"/>
      <c r="EGI244" s="75"/>
      <c r="EGJ244" s="75"/>
      <c r="EGK244" s="75"/>
      <c r="EGL244" s="75"/>
      <c r="EGM244" s="75"/>
      <c r="EGN244" s="75"/>
      <c r="EGO244" s="75"/>
      <c r="EGP244" s="75"/>
      <c r="EGQ244" s="75"/>
      <c r="EGR244" s="75"/>
      <c r="EGS244" s="75"/>
      <c r="EGT244" s="75"/>
      <c r="EGU244" s="75"/>
      <c r="EGV244" s="75"/>
      <c r="EGW244" s="75"/>
      <c r="EGX244" s="75"/>
      <c r="EGY244" s="75"/>
      <c r="EGZ244" s="75"/>
      <c r="EHA244" s="75"/>
      <c r="EHB244" s="75"/>
      <c r="EHC244" s="75"/>
      <c r="EHD244" s="75"/>
      <c r="EHE244" s="75"/>
      <c r="EHF244" s="75"/>
      <c r="EHG244" s="75"/>
      <c r="EHH244" s="75"/>
      <c r="EHI244" s="75"/>
      <c r="EHJ244" s="75"/>
      <c r="EHK244" s="75"/>
      <c r="EHL244" s="75"/>
      <c r="EHM244" s="75"/>
      <c r="EHN244" s="75"/>
      <c r="EHO244" s="75"/>
      <c r="EHP244" s="75"/>
      <c r="EHQ244" s="75"/>
      <c r="EHR244" s="75"/>
      <c r="EHS244" s="75"/>
      <c r="EHT244" s="75"/>
      <c r="EHU244" s="75"/>
      <c r="EHV244" s="75"/>
      <c r="EHW244" s="75"/>
      <c r="EHX244" s="75"/>
      <c r="EHY244" s="75"/>
      <c r="EHZ244" s="75"/>
      <c r="EIA244" s="75"/>
      <c r="EIB244" s="75"/>
      <c r="EIC244" s="75"/>
      <c r="EID244" s="75"/>
      <c r="EIE244" s="75"/>
      <c r="EIF244" s="75"/>
      <c r="EIG244" s="75"/>
      <c r="EIH244" s="75"/>
      <c r="EII244" s="75"/>
      <c r="EIJ244" s="75"/>
      <c r="EIK244" s="75"/>
      <c r="EIL244" s="75"/>
      <c r="EIM244" s="75"/>
      <c r="EIN244" s="75"/>
      <c r="EIO244" s="75"/>
      <c r="EIP244" s="75"/>
      <c r="EIQ244" s="75"/>
    </row>
    <row r="245" spans="1:3631" customFormat="1" ht="18.75" customHeight="1" thickBot="1" x14ac:dyDescent="0.3">
      <c r="A245" s="338" t="s">
        <v>623</v>
      </c>
      <c r="B245" s="332"/>
      <c r="C245" s="332"/>
      <c r="D245" s="343">
        <f>SUM(D241:D244)</f>
        <v>2986</v>
      </c>
      <c r="E245" s="48"/>
      <c r="F245" s="48"/>
      <c r="G245" s="83"/>
      <c r="H245" s="48"/>
      <c r="I245" s="48"/>
      <c r="J245" s="48"/>
      <c r="K245" s="48"/>
      <c r="L245" s="48"/>
      <c r="M245" s="48"/>
      <c r="N245" s="48"/>
      <c r="O245" s="48"/>
    </row>
    <row r="246" spans="1:3631" customFormat="1" ht="7.5" customHeight="1" x14ac:dyDescent="0.25">
      <c r="A246" s="110"/>
      <c r="B246" s="322"/>
      <c r="C246" s="322"/>
      <c r="D246" s="322"/>
      <c r="E246" s="48"/>
      <c r="F246" s="48"/>
      <c r="G246" s="83"/>
      <c r="H246" s="48"/>
      <c r="I246" s="48"/>
      <c r="J246" s="48"/>
      <c r="K246" s="48"/>
      <c r="L246" s="48"/>
      <c r="M246" s="48"/>
      <c r="N246" s="48"/>
      <c r="O246" s="48"/>
    </row>
    <row r="247" spans="1:3631" s="28" customFormat="1" x14ac:dyDescent="0.25">
      <c r="A247" s="24" t="s">
        <v>171</v>
      </c>
      <c r="B247" s="252"/>
      <c r="C247" s="252"/>
      <c r="D247" s="252"/>
      <c r="E247" s="84"/>
      <c r="F247" s="84"/>
      <c r="G247" s="85"/>
      <c r="H247" s="84"/>
      <c r="I247" s="84"/>
      <c r="J247" s="84"/>
      <c r="K247" s="48"/>
      <c r="L247" s="84"/>
      <c r="M247" s="84"/>
      <c r="N247" s="84"/>
      <c r="O247" s="48"/>
    </row>
    <row r="248" spans="1:3631" customFormat="1" x14ac:dyDescent="0.25">
      <c r="A248" s="35" t="s">
        <v>624</v>
      </c>
      <c r="B248" s="247"/>
      <c r="C248" s="247"/>
      <c r="D248" s="247">
        <v>5197</v>
      </c>
      <c r="E248" s="107"/>
      <c r="F248" s="107"/>
      <c r="G248" s="108"/>
      <c r="H248" s="107"/>
      <c r="I248" s="107"/>
      <c r="J248" s="86">
        <v>0</v>
      </c>
      <c r="K248" s="48"/>
      <c r="L248" s="107"/>
      <c r="M248" s="107"/>
      <c r="N248" s="86"/>
      <c r="O248" s="48"/>
    </row>
    <row r="249" spans="1:3631" customFormat="1" x14ac:dyDescent="0.25">
      <c r="A249" s="29" t="s">
        <v>80</v>
      </c>
      <c r="B249" s="354">
        <f>'2024-2025 Budget '!R109</f>
        <v>29736</v>
      </c>
      <c r="C249" s="354">
        <f>'2024-2025 Budget '!R308</f>
        <v>29736</v>
      </c>
      <c r="D249" s="248"/>
      <c r="E249" s="49">
        <v>31563</v>
      </c>
      <c r="F249" s="49">
        <v>31563</v>
      </c>
      <c r="G249" s="50"/>
      <c r="H249" s="49">
        <v>28545.85</v>
      </c>
      <c r="I249" s="49">
        <v>28545.85</v>
      </c>
      <c r="J249" s="49"/>
      <c r="K249" s="48"/>
      <c r="L249" s="49">
        <v>30093</v>
      </c>
      <c r="M249" s="49">
        <v>30093</v>
      </c>
      <c r="N249" s="49"/>
      <c r="O249" s="48"/>
      <c r="P249" s="144"/>
    </row>
    <row r="250" spans="1:3631" customFormat="1" x14ac:dyDescent="0.25">
      <c r="A250" s="29" t="s">
        <v>172</v>
      </c>
      <c r="B250" s="354">
        <f>'2024-2025 Budget '!R100</f>
        <v>10620</v>
      </c>
      <c r="C250" s="354">
        <f>'2024-2025 Budget '!R298</f>
        <v>10620</v>
      </c>
      <c r="D250" s="248"/>
      <c r="E250" s="49">
        <v>11272.5</v>
      </c>
      <c r="F250" s="49">
        <v>11272.5</v>
      </c>
      <c r="G250" s="50"/>
      <c r="H250" s="49">
        <v>17009.18</v>
      </c>
      <c r="I250" s="49">
        <v>17009.18</v>
      </c>
      <c r="J250" s="49"/>
      <c r="K250" s="48"/>
      <c r="L250" s="49">
        <v>10747.5</v>
      </c>
      <c r="M250" s="49">
        <v>10747.5</v>
      </c>
      <c r="N250" s="49"/>
      <c r="O250" s="48"/>
    </row>
    <row r="251" spans="1:3631" customFormat="1" x14ac:dyDescent="0.25">
      <c r="A251" s="62" t="s">
        <v>173</v>
      </c>
      <c r="B251" s="354">
        <f>'2024-2025 Budget '!R101</f>
        <v>0</v>
      </c>
      <c r="C251" s="354"/>
      <c r="D251" s="248"/>
      <c r="E251" s="55"/>
      <c r="F251" s="151"/>
      <c r="G251" s="70"/>
      <c r="H251" s="55">
        <v>0</v>
      </c>
      <c r="I251" s="55"/>
      <c r="J251" s="55"/>
      <c r="K251" s="48"/>
      <c r="L251" s="55">
        <v>0</v>
      </c>
      <c r="M251" s="151">
        <v>0</v>
      </c>
      <c r="N251" s="55"/>
      <c r="O251" s="48"/>
    </row>
    <row r="252" spans="1:3631" customFormat="1" x14ac:dyDescent="0.25">
      <c r="A252" s="88" t="s">
        <v>174</v>
      </c>
      <c r="B252" s="354"/>
      <c r="C252" s="354"/>
      <c r="D252" s="248"/>
      <c r="E252" s="56"/>
      <c r="F252" s="56"/>
      <c r="G252" s="89"/>
      <c r="H252" s="56"/>
      <c r="I252" s="56"/>
      <c r="J252" s="56"/>
      <c r="K252" s="58"/>
      <c r="L252" s="56"/>
      <c r="M252" s="56"/>
      <c r="N252" s="56"/>
      <c r="O252" s="48"/>
    </row>
    <row r="253" spans="1:3631" customFormat="1" x14ac:dyDescent="0.25">
      <c r="A253" s="100" t="s">
        <v>175</v>
      </c>
      <c r="B253" s="354">
        <f>'2024-2025 Budget '!R108</f>
        <v>45000</v>
      </c>
      <c r="C253" s="354"/>
      <c r="D253" s="248"/>
      <c r="E253" s="57">
        <v>29999.67</v>
      </c>
      <c r="F253" s="57"/>
      <c r="G253" s="135"/>
      <c r="H253" s="57">
        <v>32108</v>
      </c>
      <c r="I253" s="57"/>
      <c r="J253" s="57"/>
      <c r="K253" s="57"/>
      <c r="L253" s="239">
        <v>37000</v>
      </c>
      <c r="M253" s="57"/>
      <c r="N253" s="57"/>
      <c r="O253" s="48"/>
    </row>
    <row r="254" spans="1:3631" customFormat="1" x14ac:dyDescent="0.25">
      <c r="A254" s="45" t="s">
        <v>176</v>
      </c>
      <c r="B254" s="354"/>
      <c r="C254" s="354">
        <f>'2024-2025 Budget '!R303+'2024-2025 Budget '!R304+'2024-2025 Budget '!R305+'2024-2025 Budget '!R306</f>
        <v>11500</v>
      </c>
      <c r="D254" s="248"/>
      <c r="E254" s="46"/>
      <c r="F254" s="46">
        <v>9999.6699999999983</v>
      </c>
      <c r="G254" s="47"/>
      <c r="H254" s="46"/>
      <c r="I254" s="46">
        <v>6505.7099999999991</v>
      </c>
      <c r="J254" s="46"/>
      <c r="K254" s="48"/>
      <c r="L254" s="46"/>
      <c r="M254" s="152">
        <v>9500</v>
      </c>
      <c r="N254" s="46" t="s">
        <v>106</v>
      </c>
      <c r="O254" s="48"/>
    </row>
    <row r="255" spans="1:3631" customFormat="1" x14ac:dyDescent="0.25">
      <c r="A255" s="29" t="s">
        <v>177</v>
      </c>
      <c r="B255" s="354"/>
      <c r="C255" s="354">
        <f>'2024-2025 Budget '!R301</f>
        <v>33500</v>
      </c>
      <c r="D255" s="248"/>
      <c r="E255" s="49"/>
      <c r="F255" s="64">
        <v>20000</v>
      </c>
      <c r="G255" s="50"/>
      <c r="H255" s="49"/>
      <c r="I255" s="49">
        <v>25602.29</v>
      </c>
      <c r="J255" s="49"/>
      <c r="K255" s="48"/>
      <c r="L255" s="49"/>
      <c r="M255" s="64">
        <v>27500</v>
      </c>
      <c r="N255" s="49" t="s">
        <v>106</v>
      </c>
      <c r="O255" s="48"/>
    </row>
    <row r="256" spans="1:3631" customFormat="1" x14ac:dyDescent="0.25">
      <c r="A256" s="29" t="s">
        <v>178</v>
      </c>
      <c r="B256" s="248"/>
      <c r="C256" s="248"/>
      <c r="D256" s="248"/>
      <c r="E256" s="49">
        <v>100</v>
      </c>
      <c r="F256" s="49">
        <v>100</v>
      </c>
      <c r="G256" s="50"/>
      <c r="H256" s="49">
        <v>88</v>
      </c>
      <c r="I256" s="49">
        <v>88</v>
      </c>
      <c r="J256" s="49"/>
      <c r="K256" s="48"/>
      <c r="L256" s="49">
        <v>100</v>
      </c>
      <c r="M256" s="49">
        <v>100</v>
      </c>
      <c r="N256" s="49"/>
      <c r="O256" s="48"/>
    </row>
    <row r="257" spans="1:3631" customFormat="1" ht="18.75" thickBot="1" x14ac:dyDescent="0.3">
      <c r="A257" s="62"/>
      <c r="B257" s="248"/>
      <c r="C257" s="248"/>
      <c r="D257" s="248"/>
      <c r="E257" s="55"/>
      <c r="F257" s="55"/>
      <c r="G257" s="70"/>
      <c r="H257" s="55"/>
      <c r="I257" s="55"/>
      <c r="J257" s="55"/>
      <c r="K257" s="48"/>
      <c r="L257" s="55"/>
      <c r="M257" s="55"/>
      <c r="N257" s="55"/>
      <c r="O257" s="48"/>
    </row>
    <row r="258" spans="1:3631" s="94" customFormat="1" ht="19.5" thickTop="1" thickBot="1" x14ac:dyDescent="0.3">
      <c r="A258" s="320" t="s">
        <v>179</v>
      </c>
      <c r="B258" s="318">
        <f>SUM(B249:B257)</f>
        <v>85356</v>
      </c>
      <c r="C258" s="318">
        <f>SUM(C249:C257)</f>
        <v>85356</v>
      </c>
      <c r="D258" s="318">
        <f>B258-C258</f>
        <v>0</v>
      </c>
      <c r="E258" s="93">
        <f>SUM(E249:E257)</f>
        <v>72935.17</v>
      </c>
      <c r="F258" s="93">
        <f>SUM(F249:F256)</f>
        <v>72935.17</v>
      </c>
      <c r="G258" s="93">
        <f t="shared" ref="G258:H258" si="26">SUM(G249:G257)</f>
        <v>0</v>
      </c>
      <c r="H258" s="93">
        <f t="shared" si="26"/>
        <v>77751.03</v>
      </c>
      <c r="I258" s="93">
        <f>SUM(I249:I257)</f>
        <v>77751.03</v>
      </c>
      <c r="J258" s="93">
        <f>J248+H258-I258</f>
        <v>0</v>
      </c>
      <c r="K258" s="93">
        <v>0</v>
      </c>
      <c r="L258" s="93">
        <f t="shared" ref="L258" si="27">SUM(L249:L257)</f>
        <v>77940.5</v>
      </c>
      <c r="M258" s="93">
        <f>SUM(M249:M257)</f>
        <v>77940.5</v>
      </c>
      <c r="N258" s="93">
        <f>J258+L258-M258</f>
        <v>0</v>
      </c>
      <c r="O258" s="74">
        <f>L258-M258</f>
        <v>0</v>
      </c>
      <c r="P258" s="153" t="s">
        <v>180</v>
      </c>
      <c r="Q258" s="154">
        <f>M249+M250+M255+M256</f>
        <v>68440.5</v>
      </c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5"/>
      <c r="BY258" s="75"/>
      <c r="BZ258" s="75"/>
      <c r="CA258" s="75"/>
      <c r="CB258" s="75"/>
      <c r="CC258" s="75"/>
      <c r="CD258" s="75"/>
      <c r="CE258" s="75"/>
      <c r="CF258" s="75"/>
      <c r="CG258" s="75"/>
      <c r="CH258" s="75"/>
      <c r="CI258" s="75"/>
      <c r="CJ258" s="75"/>
      <c r="CK258" s="75"/>
      <c r="CL258" s="75"/>
      <c r="CM258" s="75"/>
      <c r="CN258" s="75"/>
      <c r="CO258" s="75"/>
      <c r="CP258" s="75"/>
      <c r="CQ258" s="75"/>
      <c r="CR258" s="75"/>
      <c r="CS258" s="75"/>
      <c r="CT258" s="75"/>
      <c r="CU258" s="75"/>
      <c r="CV258" s="75"/>
      <c r="CW258" s="75"/>
      <c r="CX258" s="75"/>
      <c r="CY258" s="75"/>
      <c r="CZ258" s="75"/>
      <c r="DA258" s="75"/>
      <c r="DB258" s="75"/>
      <c r="DC258" s="75"/>
      <c r="DD258" s="75"/>
      <c r="DE258" s="75"/>
      <c r="DF258" s="75"/>
      <c r="DG258" s="75"/>
      <c r="DH258" s="75"/>
      <c r="DI258" s="75"/>
      <c r="DJ258" s="75"/>
      <c r="DK258" s="75"/>
      <c r="DL258" s="75"/>
      <c r="DM258" s="75"/>
      <c r="DN258" s="75"/>
      <c r="DO258" s="75"/>
      <c r="DP258" s="75"/>
      <c r="DQ258" s="75"/>
      <c r="DR258" s="75"/>
      <c r="DS258" s="75"/>
      <c r="DT258" s="75"/>
      <c r="DU258" s="75"/>
      <c r="DV258" s="75"/>
      <c r="DW258" s="75"/>
      <c r="DX258" s="75"/>
      <c r="DY258" s="75"/>
      <c r="DZ258" s="75"/>
      <c r="EA258" s="75"/>
      <c r="EB258" s="75"/>
      <c r="EC258" s="75"/>
      <c r="ED258" s="75"/>
      <c r="EE258" s="75"/>
      <c r="EF258" s="75"/>
      <c r="EG258" s="75"/>
      <c r="EH258" s="75"/>
      <c r="EI258" s="75"/>
      <c r="EJ258" s="75"/>
      <c r="EK258" s="75"/>
      <c r="EL258" s="75"/>
      <c r="EM258" s="75"/>
      <c r="EN258" s="75"/>
      <c r="EO258" s="75"/>
      <c r="EP258" s="75"/>
      <c r="EQ258" s="75"/>
      <c r="ER258" s="75"/>
      <c r="ES258" s="75"/>
      <c r="ET258" s="75"/>
      <c r="EU258" s="75"/>
      <c r="EV258" s="75"/>
      <c r="EW258" s="75"/>
      <c r="EX258" s="75"/>
      <c r="EY258" s="75"/>
      <c r="EZ258" s="75"/>
      <c r="FA258" s="75"/>
      <c r="FB258" s="75"/>
      <c r="FC258" s="75"/>
      <c r="FD258" s="75"/>
      <c r="FE258" s="75"/>
      <c r="FF258" s="75"/>
      <c r="FG258" s="75"/>
      <c r="FH258" s="75"/>
      <c r="FI258" s="75"/>
      <c r="FJ258" s="75"/>
      <c r="FK258" s="75"/>
      <c r="FL258" s="75"/>
      <c r="FM258" s="75"/>
      <c r="FN258" s="75"/>
      <c r="FO258" s="75"/>
      <c r="FP258" s="75"/>
      <c r="FQ258" s="75"/>
      <c r="FR258" s="75"/>
      <c r="FS258" s="75"/>
      <c r="FT258" s="75"/>
      <c r="FU258" s="75"/>
      <c r="FV258" s="75"/>
      <c r="FW258" s="75"/>
      <c r="FX258" s="75"/>
      <c r="FY258" s="75"/>
      <c r="FZ258" s="75"/>
      <c r="GA258" s="75"/>
      <c r="GB258" s="75"/>
      <c r="GC258" s="75"/>
      <c r="GD258" s="75"/>
      <c r="GE258" s="75"/>
      <c r="GF258" s="75"/>
      <c r="GG258" s="75"/>
      <c r="GH258" s="75"/>
      <c r="GI258" s="75"/>
      <c r="GJ258" s="75"/>
      <c r="GK258" s="75"/>
      <c r="GL258" s="75"/>
      <c r="GM258" s="75"/>
      <c r="GN258" s="75"/>
      <c r="GO258" s="75"/>
      <c r="GP258" s="75"/>
      <c r="GQ258" s="75"/>
      <c r="GR258" s="75"/>
      <c r="GS258" s="75"/>
      <c r="GT258" s="75"/>
      <c r="GU258" s="75"/>
      <c r="GV258" s="75"/>
      <c r="GW258" s="75"/>
      <c r="GX258" s="75"/>
      <c r="GY258" s="75"/>
      <c r="GZ258" s="75"/>
      <c r="HA258" s="75"/>
      <c r="HB258" s="75"/>
      <c r="HC258" s="75"/>
      <c r="HD258" s="75"/>
      <c r="HE258" s="75"/>
      <c r="HF258" s="75"/>
      <c r="HG258" s="75"/>
      <c r="HH258" s="75"/>
      <c r="HI258" s="75"/>
      <c r="HJ258" s="75"/>
      <c r="HK258" s="75"/>
      <c r="HL258" s="75"/>
      <c r="HM258" s="75"/>
      <c r="HN258" s="75"/>
      <c r="HO258" s="75"/>
      <c r="HP258" s="75"/>
      <c r="HQ258" s="75"/>
      <c r="HR258" s="75"/>
      <c r="HS258" s="75"/>
      <c r="HT258" s="75"/>
      <c r="HU258" s="75"/>
      <c r="HV258" s="75"/>
      <c r="HW258" s="75"/>
      <c r="HX258" s="75"/>
      <c r="HY258" s="75"/>
      <c r="HZ258" s="75"/>
      <c r="IA258" s="75"/>
      <c r="IB258" s="75"/>
      <c r="IC258" s="75"/>
      <c r="ID258" s="75"/>
      <c r="IE258" s="75"/>
      <c r="IF258" s="75"/>
      <c r="IG258" s="75"/>
      <c r="IH258" s="75"/>
      <c r="II258" s="75"/>
      <c r="IJ258" s="75"/>
      <c r="IK258" s="75"/>
      <c r="IL258" s="75"/>
      <c r="IM258" s="75"/>
      <c r="IN258" s="75"/>
      <c r="IO258" s="75"/>
      <c r="IP258" s="75"/>
      <c r="IQ258" s="75"/>
      <c r="IR258" s="75"/>
      <c r="IS258" s="75"/>
      <c r="IT258" s="75"/>
      <c r="IU258" s="75"/>
      <c r="IV258" s="75"/>
      <c r="IW258" s="75"/>
      <c r="IX258" s="75"/>
      <c r="IY258" s="75"/>
      <c r="IZ258" s="75"/>
      <c r="JA258" s="75"/>
      <c r="JB258" s="75"/>
      <c r="JC258" s="75"/>
      <c r="JD258" s="75"/>
      <c r="JE258" s="75"/>
      <c r="JF258" s="75"/>
      <c r="JG258" s="75"/>
      <c r="JH258" s="75"/>
      <c r="JI258" s="75"/>
      <c r="JJ258" s="75"/>
      <c r="JK258" s="75"/>
      <c r="JL258" s="75"/>
      <c r="JM258" s="75"/>
      <c r="JN258" s="75"/>
      <c r="JO258" s="75"/>
      <c r="JP258" s="75"/>
      <c r="JQ258" s="75"/>
      <c r="JR258" s="75"/>
      <c r="JS258" s="75"/>
      <c r="JT258" s="75"/>
      <c r="JU258" s="75"/>
      <c r="JV258" s="75"/>
      <c r="JW258" s="75"/>
      <c r="JX258" s="75"/>
      <c r="JY258" s="75"/>
      <c r="JZ258" s="75"/>
      <c r="KA258" s="75"/>
      <c r="KB258" s="75"/>
      <c r="KC258" s="75"/>
      <c r="KD258" s="75"/>
      <c r="KE258" s="75"/>
      <c r="KF258" s="75"/>
      <c r="KG258" s="75"/>
      <c r="KH258" s="75"/>
      <c r="KI258" s="75"/>
      <c r="KJ258" s="75"/>
      <c r="KK258" s="75"/>
      <c r="KL258" s="75"/>
      <c r="KM258" s="75"/>
      <c r="KN258" s="75"/>
      <c r="KO258" s="75"/>
      <c r="KP258" s="75"/>
      <c r="KQ258" s="75"/>
      <c r="KR258" s="75"/>
      <c r="KS258" s="75"/>
      <c r="KT258" s="75"/>
      <c r="KU258" s="75"/>
      <c r="KV258" s="75"/>
      <c r="KW258" s="75"/>
      <c r="KX258" s="75"/>
      <c r="KY258" s="75"/>
      <c r="KZ258" s="75"/>
      <c r="LA258" s="75"/>
      <c r="LB258" s="75"/>
      <c r="LC258" s="75"/>
      <c r="LD258" s="75"/>
      <c r="LE258" s="75"/>
      <c r="LF258" s="75"/>
      <c r="LG258" s="75"/>
      <c r="LH258" s="75"/>
      <c r="LI258" s="75"/>
      <c r="LJ258" s="75"/>
      <c r="LK258" s="75"/>
      <c r="LL258" s="75"/>
      <c r="LM258" s="75"/>
      <c r="LN258" s="75"/>
      <c r="LO258" s="75"/>
      <c r="LP258" s="75"/>
      <c r="LQ258" s="75"/>
      <c r="LR258" s="75"/>
      <c r="LS258" s="75"/>
      <c r="LT258" s="75"/>
      <c r="LU258" s="75"/>
      <c r="LV258" s="75"/>
      <c r="LW258" s="75"/>
      <c r="LX258" s="75"/>
      <c r="LY258" s="75"/>
      <c r="LZ258" s="75"/>
      <c r="MA258" s="75"/>
      <c r="MB258" s="75"/>
      <c r="MC258" s="75"/>
      <c r="MD258" s="75"/>
      <c r="ME258" s="75"/>
      <c r="MF258" s="75"/>
      <c r="MG258" s="75"/>
      <c r="MH258" s="75"/>
      <c r="MI258" s="75"/>
      <c r="MJ258" s="75"/>
      <c r="MK258" s="75"/>
      <c r="ML258" s="75"/>
      <c r="MM258" s="75"/>
      <c r="MN258" s="75"/>
      <c r="MO258" s="75"/>
      <c r="MP258" s="75"/>
      <c r="MQ258" s="75"/>
      <c r="MR258" s="75"/>
      <c r="MS258" s="75"/>
      <c r="MT258" s="75"/>
      <c r="MU258" s="75"/>
      <c r="MV258" s="75"/>
      <c r="MW258" s="75"/>
      <c r="MX258" s="75"/>
      <c r="MY258" s="75"/>
      <c r="MZ258" s="75"/>
      <c r="NA258" s="75"/>
      <c r="NB258" s="75"/>
      <c r="NC258" s="75"/>
      <c r="ND258" s="75"/>
      <c r="NE258" s="75"/>
      <c r="NF258" s="75"/>
      <c r="NG258" s="75"/>
      <c r="NH258" s="75"/>
      <c r="NI258" s="75"/>
      <c r="NJ258" s="75"/>
      <c r="NK258" s="75"/>
      <c r="NL258" s="75"/>
      <c r="NM258" s="75"/>
      <c r="NN258" s="75"/>
      <c r="NO258" s="75"/>
      <c r="NP258" s="75"/>
      <c r="NQ258" s="75"/>
      <c r="NR258" s="75"/>
      <c r="NS258" s="75"/>
      <c r="NT258" s="75"/>
      <c r="NU258" s="75"/>
      <c r="NV258" s="75"/>
      <c r="NW258" s="75"/>
      <c r="NX258" s="75"/>
      <c r="NY258" s="75"/>
      <c r="NZ258" s="75"/>
      <c r="OA258" s="75"/>
      <c r="OB258" s="75"/>
      <c r="OC258" s="75"/>
      <c r="OD258" s="75"/>
      <c r="OE258" s="75"/>
      <c r="OF258" s="75"/>
      <c r="OG258" s="75"/>
      <c r="OH258" s="75"/>
      <c r="OI258" s="75"/>
      <c r="OJ258" s="75"/>
      <c r="OK258" s="75"/>
      <c r="OL258" s="75"/>
      <c r="OM258" s="75"/>
      <c r="ON258" s="75"/>
      <c r="OO258" s="75"/>
      <c r="OP258" s="75"/>
      <c r="OQ258" s="75"/>
      <c r="OR258" s="75"/>
      <c r="OS258" s="75"/>
      <c r="OT258" s="75"/>
      <c r="OU258" s="75"/>
      <c r="OV258" s="75"/>
      <c r="OW258" s="75"/>
      <c r="OX258" s="75"/>
      <c r="OY258" s="75"/>
      <c r="OZ258" s="75"/>
      <c r="PA258" s="75"/>
      <c r="PB258" s="75"/>
      <c r="PC258" s="75"/>
      <c r="PD258" s="75"/>
      <c r="PE258" s="75"/>
      <c r="PF258" s="75"/>
      <c r="PG258" s="75"/>
      <c r="PH258" s="75"/>
      <c r="PI258" s="75"/>
      <c r="PJ258" s="75"/>
      <c r="PK258" s="75"/>
      <c r="PL258" s="75"/>
      <c r="PM258" s="75"/>
      <c r="PN258" s="75"/>
      <c r="PO258" s="75"/>
      <c r="PP258" s="75"/>
      <c r="PQ258" s="75"/>
      <c r="PR258" s="75"/>
      <c r="PS258" s="75"/>
      <c r="PT258" s="75"/>
      <c r="PU258" s="75"/>
      <c r="PV258" s="75"/>
      <c r="PW258" s="75"/>
      <c r="PX258" s="75"/>
      <c r="PY258" s="75"/>
      <c r="PZ258" s="75"/>
      <c r="QA258" s="75"/>
      <c r="QB258" s="75"/>
      <c r="QC258" s="75"/>
      <c r="QD258" s="75"/>
      <c r="QE258" s="75"/>
      <c r="QF258" s="75"/>
      <c r="QG258" s="75"/>
      <c r="QH258" s="75"/>
      <c r="QI258" s="75"/>
      <c r="QJ258" s="75"/>
      <c r="QK258" s="75"/>
      <c r="QL258" s="75"/>
      <c r="QM258" s="75"/>
      <c r="QN258" s="75"/>
      <c r="QO258" s="75"/>
      <c r="QP258" s="75"/>
      <c r="QQ258" s="75"/>
      <c r="QR258" s="75"/>
      <c r="QS258" s="75"/>
      <c r="QT258" s="75"/>
      <c r="QU258" s="75"/>
      <c r="QV258" s="75"/>
      <c r="QW258" s="75"/>
      <c r="QX258" s="75"/>
      <c r="QY258" s="75"/>
      <c r="QZ258" s="75"/>
      <c r="RA258" s="75"/>
      <c r="RB258" s="75"/>
      <c r="RC258" s="75"/>
      <c r="RD258" s="75"/>
      <c r="RE258" s="75"/>
      <c r="RF258" s="75"/>
      <c r="RG258" s="75"/>
      <c r="RH258" s="75"/>
      <c r="RI258" s="75"/>
      <c r="RJ258" s="75"/>
      <c r="RK258" s="75"/>
      <c r="RL258" s="75"/>
      <c r="RM258" s="75"/>
      <c r="RN258" s="75"/>
      <c r="RO258" s="75"/>
      <c r="RP258" s="75"/>
      <c r="RQ258" s="75"/>
      <c r="RR258" s="75"/>
      <c r="RS258" s="75"/>
      <c r="RT258" s="75"/>
      <c r="RU258" s="75"/>
      <c r="RV258" s="75"/>
      <c r="RW258" s="75"/>
      <c r="RX258" s="75"/>
      <c r="RY258" s="75"/>
      <c r="RZ258" s="75"/>
      <c r="SA258" s="75"/>
      <c r="SB258" s="75"/>
      <c r="SC258" s="75"/>
      <c r="SD258" s="75"/>
      <c r="SE258" s="75"/>
      <c r="SF258" s="75"/>
      <c r="SG258" s="75"/>
      <c r="SH258" s="75"/>
      <c r="SI258" s="75"/>
      <c r="SJ258" s="75"/>
      <c r="SK258" s="75"/>
      <c r="SL258" s="75"/>
      <c r="SM258" s="75"/>
      <c r="SN258" s="75"/>
      <c r="SO258" s="75"/>
      <c r="SP258" s="75"/>
      <c r="SQ258" s="75"/>
      <c r="SR258" s="75"/>
      <c r="SS258" s="75"/>
      <c r="ST258" s="75"/>
      <c r="SU258" s="75"/>
      <c r="SV258" s="75"/>
      <c r="SW258" s="75"/>
      <c r="SX258" s="75"/>
      <c r="SY258" s="75"/>
      <c r="SZ258" s="75"/>
      <c r="TA258" s="75"/>
      <c r="TB258" s="75"/>
      <c r="TC258" s="75"/>
      <c r="TD258" s="75"/>
      <c r="TE258" s="75"/>
      <c r="TF258" s="75"/>
      <c r="TG258" s="75"/>
      <c r="TH258" s="75"/>
      <c r="TI258" s="75"/>
      <c r="TJ258" s="75"/>
      <c r="TK258" s="75"/>
      <c r="TL258" s="75"/>
      <c r="TM258" s="75"/>
      <c r="TN258" s="75"/>
      <c r="TO258" s="75"/>
      <c r="TP258" s="75"/>
      <c r="TQ258" s="75"/>
      <c r="TR258" s="75"/>
      <c r="TS258" s="75"/>
      <c r="TT258" s="75"/>
      <c r="TU258" s="75"/>
      <c r="TV258" s="75"/>
      <c r="TW258" s="75"/>
      <c r="TX258" s="75"/>
      <c r="TY258" s="75"/>
      <c r="TZ258" s="75"/>
      <c r="UA258" s="75"/>
      <c r="UB258" s="75"/>
      <c r="UC258" s="75"/>
      <c r="UD258" s="75"/>
      <c r="UE258" s="75"/>
      <c r="UF258" s="75"/>
      <c r="UG258" s="75"/>
      <c r="UH258" s="75"/>
      <c r="UI258" s="75"/>
      <c r="UJ258" s="75"/>
      <c r="UK258" s="75"/>
      <c r="UL258" s="75"/>
      <c r="UM258" s="75"/>
      <c r="UN258" s="75"/>
      <c r="UO258" s="75"/>
      <c r="UP258" s="75"/>
      <c r="UQ258" s="75"/>
      <c r="UR258" s="75"/>
      <c r="US258" s="75"/>
      <c r="UT258" s="75"/>
      <c r="UU258" s="75"/>
      <c r="UV258" s="75"/>
      <c r="UW258" s="75"/>
      <c r="UX258" s="75"/>
      <c r="UY258" s="75"/>
      <c r="UZ258" s="75"/>
      <c r="VA258" s="75"/>
      <c r="VB258" s="75"/>
      <c r="VC258" s="75"/>
      <c r="VD258" s="75"/>
      <c r="VE258" s="75"/>
      <c r="VF258" s="75"/>
      <c r="VG258" s="75"/>
      <c r="VH258" s="75"/>
      <c r="VI258" s="75"/>
      <c r="VJ258" s="75"/>
      <c r="VK258" s="75"/>
      <c r="VL258" s="75"/>
      <c r="VM258" s="75"/>
      <c r="VN258" s="75"/>
      <c r="VO258" s="75"/>
      <c r="VP258" s="75"/>
      <c r="VQ258" s="75"/>
      <c r="VR258" s="75"/>
      <c r="VS258" s="75"/>
      <c r="VT258" s="75"/>
      <c r="VU258" s="75"/>
      <c r="VV258" s="75"/>
      <c r="VW258" s="75"/>
      <c r="VX258" s="75"/>
      <c r="VY258" s="75"/>
      <c r="VZ258" s="75"/>
      <c r="WA258" s="75"/>
      <c r="WB258" s="75"/>
      <c r="WC258" s="75"/>
      <c r="WD258" s="75"/>
      <c r="WE258" s="75"/>
      <c r="WF258" s="75"/>
      <c r="WG258" s="75"/>
      <c r="WH258" s="75"/>
      <c r="WI258" s="75"/>
      <c r="WJ258" s="75"/>
      <c r="WK258" s="75"/>
      <c r="WL258" s="75"/>
      <c r="WM258" s="75"/>
      <c r="WN258" s="75"/>
      <c r="WO258" s="75"/>
      <c r="WP258" s="75"/>
      <c r="WQ258" s="75"/>
      <c r="WR258" s="75"/>
      <c r="WS258" s="75"/>
      <c r="WT258" s="75"/>
      <c r="WU258" s="75"/>
      <c r="WV258" s="75"/>
      <c r="WW258" s="75"/>
      <c r="WX258" s="75"/>
      <c r="WY258" s="75"/>
      <c r="WZ258" s="75"/>
      <c r="XA258" s="75"/>
      <c r="XB258" s="75"/>
      <c r="XC258" s="75"/>
      <c r="XD258" s="75"/>
      <c r="XE258" s="75"/>
      <c r="XF258" s="75"/>
      <c r="XG258" s="75"/>
      <c r="XH258" s="75"/>
      <c r="XI258" s="75"/>
      <c r="XJ258" s="75"/>
      <c r="XK258" s="75"/>
      <c r="XL258" s="75"/>
      <c r="XM258" s="75"/>
      <c r="XN258" s="75"/>
      <c r="XO258" s="75"/>
      <c r="XP258" s="75"/>
      <c r="XQ258" s="75"/>
      <c r="XR258" s="75"/>
      <c r="XS258" s="75"/>
      <c r="XT258" s="75"/>
      <c r="XU258" s="75"/>
      <c r="XV258" s="75"/>
      <c r="XW258" s="75"/>
      <c r="XX258" s="75"/>
      <c r="XY258" s="75"/>
      <c r="XZ258" s="75"/>
      <c r="YA258" s="75"/>
      <c r="YB258" s="75"/>
      <c r="YC258" s="75"/>
      <c r="YD258" s="75"/>
      <c r="YE258" s="75"/>
      <c r="YF258" s="75"/>
      <c r="YG258" s="75"/>
      <c r="YH258" s="75"/>
      <c r="YI258" s="75"/>
      <c r="YJ258" s="75"/>
      <c r="YK258" s="75"/>
      <c r="YL258" s="75"/>
      <c r="YM258" s="75"/>
      <c r="YN258" s="75"/>
      <c r="YO258" s="75"/>
      <c r="YP258" s="75"/>
      <c r="YQ258" s="75"/>
      <c r="YR258" s="75"/>
      <c r="YS258" s="75"/>
      <c r="YT258" s="75"/>
      <c r="YU258" s="75"/>
      <c r="YV258" s="75"/>
      <c r="YW258" s="75"/>
      <c r="YX258" s="75"/>
      <c r="YY258" s="75"/>
      <c r="YZ258" s="75"/>
      <c r="ZA258" s="75"/>
      <c r="ZB258" s="75"/>
      <c r="ZC258" s="75"/>
      <c r="ZD258" s="75"/>
      <c r="ZE258" s="75"/>
      <c r="ZF258" s="75"/>
      <c r="ZG258" s="75"/>
      <c r="ZH258" s="75"/>
      <c r="ZI258" s="75"/>
      <c r="ZJ258" s="75"/>
      <c r="ZK258" s="75"/>
      <c r="ZL258" s="75"/>
      <c r="ZM258" s="75"/>
      <c r="ZN258" s="75"/>
      <c r="ZO258" s="75"/>
      <c r="ZP258" s="75"/>
      <c r="ZQ258" s="75"/>
      <c r="ZR258" s="75"/>
      <c r="ZS258" s="75"/>
      <c r="ZT258" s="75"/>
      <c r="ZU258" s="75"/>
      <c r="ZV258" s="75"/>
      <c r="ZW258" s="75"/>
      <c r="ZX258" s="75"/>
      <c r="ZY258" s="75"/>
      <c r="ZZ258" s="75"/>
      <c r="AAA258" s="75"/>
      <c r="AAB258" s="75"/>
      <c r="AAC258" s="75"/>
      <c r="AAD258" s="75"/>
      <c r="AAE258" s="75"/>
      <c r="AAF258" s="75"/>
      <c r="AAG258" s="75"/>
      <c r="AAH258" s="75"/>
      <c r="AAI258" s="75"/>
      <c r="AAJ258" s="75"/>
      <c r="AAK258" s="75"/>
      <c r="AAL258" s="75"/>
      <c r="AAM258" s="75"/>
      <c r="AAN258" s="75"/>
      <c r="AAO258" s="75"/>
      <c r="AAP258" s="75"/>
      <c r="AAQ258" s="75"/>
      <c r="AAR258" s="75"/>
      <c r="AAS258" s="75"/>
      <c r="AAT258" s="75"/>
      <c r="AAU258" s="75"/>
      <c r="AAV258" s="75"/>
      <c r="AAW258" s="75"/>
      <c r="AAX258" s="75"/>
      <c r="AAY258" s="75"/>
      <c r="AAZ258" s="75"/>
      <c r="ABA258" s="75"/>
      <c r="ABB258" s="75"/>
      <c r="ABC258" s="75"/>
      <c r="ABD258" s="75"/>
      <c r="ABE258" s="75"/>
      <c r="ABF258" s="75"/>
      <c r="ABG258" s="75"/>
      <c r="ABH258" s="75"/>
      <c r="ABI258" s="75"/>
      <c r="ABJ258" s="75"/>
      <c r="ABK258" s="75"/>
      <c r="ABL258" s="75"/>
      <c r="ABM258" s="75"/>
      <c r="ABN258" s="75"/>
      <c r="ABO258" s="75"/>
      <c r="ABP258" s="75"/>
      <c r="ABQ258" s="75"/>
      <c r="ABR258" s="75"/>
      <c r="ABS258" s="75"/>
      <c r="ABT258" s="75"/>
      <c r="ABU258" s="75"/>
      <c r="ABV258" s="75"/>
      <c r="ABW258" s="75"/>
      <c r="ABX258" s="75"/>
      <c r="ABY258" s="75"/>
      <c r="ABZ258" s="75"/>
      <c r="ACA258" s="75"/>
      <c r="ACB258" s="75"/>
      <c r="ACC258" s="75"/>
      <c r="ACD258" s="75"/>
      <c r="ACE258" s="75"/>
      <c r="ACF258" s="75"/>
      <c r="ACG258" s="75"/>
      <c r="ACH258" s="75"/>
      <c r="ACI258" s="75"/>
      <c r="ACJ258" s="75"/>
      <c r="ACK258" s="75"/>
      <c r="ACL258" s="75"/>
      <c r="ACM258" s="75"/>
      <c r="ACN258" s="75"/>
      <c r="ACO258" s="75"/>
      <c r="ACP258" s="75"/>
      <c r="ACQ258" s="75"/>
      <c r="ACR258" s="75"/>
      <c r="ACS258" s="75"/>
      <c r="ACT258" s="75"/>
      <c r="ACU258" s="75"/>
      <c r="ACV258" s="75"/>
      <c r="ACW258" s="75"/>
      <c r="ACX258" s="75"/>
      <c r="ACY258" s="75"/>
      <c r="ACZ258" s="75"/>
      <c r="ADA258" s="75"/>
      <c r="ADB258" s="75"/>
      <c r="ADC258" s="75"/>
      <c r="ADD258" s="75"/>
      <c r="ADE258" s="75"/>
      <c r="ADF258" s="75"/>
      <c r="ADG258" s="75"/>
      <c r="ADH258" s="75"/>
      <c r="ADI258" s="75"/>
      <c r="ADJ258" s="75"/>
      <c r="ADK258" s="75"/>
      <c r="ADL258" s="75"/>
      <c r="ADM258" s="75"/>
      <c r="ADN258" s="75"/>
      <c r="ADO258" s="75"/>
      <c r="ADP258" s="75"/>
      <c r="ADQ258" s="75"/>
      <c r="ADR258" s="75"/>
      <c r="ADS258" s="75"/>
      <c r="ADT258" s="75"/>
      <c r="ADU258" s="75"/>
      <c r="ADV258" s="75"/>
      <c r="ADW258" s="75"/>
      <c r="ADX258" s="75"/>
      <c r="ADY258" s="75"/>
      <c r="ADZ258" s="75"/>
      <c r="AEA258" s="75"/>
      <c r="AEB258" s="75"/>
      <c r="AEC258" s="75"/>
      <c r="AED258" s="75"/>
      <c r="AEE258" s="75"/>
      <c r="AEF258" s="75"/>
      <c r="AEG258" s="75"/>
      <c r="AEH258" s="75"/>
      <c r="AEI258" s="75"/>
      <c r="AEJ258" s="75"/>
      <c r="AEK258" s="75"/>
      <c r="AEL258" s="75"/>
      <c r="AEM258" s="75"/>
      <c r="AEN258" s="75"/>
      <c r="AEO258" s="75"/>
      <c r="AEP258" s="75"/>
      <c r="AEQ258" s="75"/>
      <c r="AER258" s="75"/>
      <c r="AES258" s="75"/>
      <c r="AET258" s="75"/>
      <c r="AEU258" s="75"/>
      <c r="AEV258" s="75"/>
      <c r="AEW258" s="75"/>
      <c r="AEX258" s="75"/>
      <c r="AEY258" s="75"/>
      <c r="AEZ258" s="75"/>
      <c r="AFA258" s="75"/>
      <c r="AFB258" s="75"/>
      <c r="AFC258" s="75"/>
      <c r="AFD258" s="75"/>
      <c r="AFE258" s="75"/>
      <c r="AFF258" s="75"/>
      <c r="AFG258" s="75"/>
      <c r="AFH258" s="75"/>
      <c r="AFI258" s="75"/>
      <c r="AFJ258" s="75"/>
      <c r="AFK258" s="75"/>
      <c r="AFL258" s="75"/>
      <c r="AFM258" s="75"/>
      <c r="AFN258" s="75"/>
      <c r="AFO258" s="75"/>
      <c r="AFP258" s="75"/>
      <c r="AFQ258" s="75"/>
      <c r="AFR258" s="75"/>
      <c r="AFS258" s="75"/>
      <c r="AFT258" s="75"/>
      <c r="AFU258" s="75"/>
      <c r="AFV258" s="75"/>
      <c r="AFW258" s="75"/>
      <c r="AFX258" s="75"/>
      <c r="AFY258" s="75"/>
      <c r="AFZ258" s="75"/>
      <c r="AGA258" s="75"/>
      <c r="AGB258" s="75"/>
      <c r="AGC258" s="75"/>
      <c r="AGD258" s="75"/>
      <c r="AGE258" s="75"/>
      <c r="AGF258" s="75"/>
      <c r="AGG258" s="75"/>
      <c r="AGH258" s="75"/>
      <c r="AGI258" s="75"/>
      <c r="AGJ258" s="75"/>
      <c r="AGK258" s="75"/>
      <c r="AGL258" s="75"/>
      <c r="AGM258" s="75"/>
      <c r="AGN258" s="75"/>
      <c r="AGO258" s="75"/>
      <c r="AGP258" s="75"/>
      <c r="AGQ258" s="75"/>
      <c r="AGR258" s="75"/>
      <c r="AGS258" s="75"/>
      <c r="AGT258" s="75"/>
      <c r="AGU258" s="75"/>
      <c r="AGV258" s="75"/>
      <c r="AGW258" s="75"/>
      <c r="AGX258" s="75"/>
      <c r="AGY258" s="75"/>
      <c r="AGZ258" s="75"/>
      <c r="AHA258" s="75"/>
      <c r="AHB258" s="75"/>
      <c r="AHC258" s="75"/>
      <c r="AHD258" s="75"/>
      <c r="AHE258" s="75"/>
      <c r="AHF258" s="75"/>
      <c r="AHG258" s="75"/>
      <c r="AHH258" s="75"/>
      <c r="AHI258" s="75"/>
      <c r="AHJ258" s="75"/>
      <c r="AHK258" s="75"/>
      <c r="AHL258" s="75"/>
      <c r="AHM258" s="75"/>
      <c r="AHN258" s="75"/>
      <c r="AHO258" s="75"/>
      <c r="AHP258" s="75"/>
      <c r="AHQ258" s="75"/>
      <c r="AHR258" s="75"/>
      <c r="AHS258" s="75"/>
      <c r="AHT258" s="75"/>
      <c r="AHU258" s="75"/>
      <c r="AHV258" s="75"/>
      <c r="AHW258" s="75"/>
      <c r="AHX258" s="75"/>
      <c r="AHY258" s="75"/>
      <c r="AHZ258" s="75"/>
      <c r="AIA258" s="75"/>
      <c r="AIB258" s="75"/>
      <c r="AIC258" s="75"/>
      <c r="AID258" s="75"/>
      <c r="AIE258" s="75"/>
      <c r="AIF258" s="75"/>
      <c r="AIG258" s="75"/>
      <c r="AIH258" s="75"/>
      <c r="AII258" s="75"/>
      <c r="AIJ258" s="75"/>
      <c r="AIK258" s="75"/>
      <c r="AIL258" s="75"/>
      <c r="AIM258" s="75"/>
      <c r="AIN258" s="75"/>
      <c r="AIO258" s="75"/>
      <c r="AIP258" s="75"/>
      <c r="AIQ258" s="75"/>
      <c r="AIR258" s="75"/>
      <c r="AIS258" s="75"/>
      <c r="AIT258" s="75"/>
      <c r="AIU258" s="75"/>
      <c r="AIV258" s="75"/>
      <c r="AIW258" s="75"/>
      <c r="AIX258" s="75"/>
      <c r="AIY258" s="75"/>
      <c r="AIZ258" s="75"/>
      <c r="AJA258" s="75"/>
      <c r="AJB258" s="75"/>
      <c r="AJC258" s="75"/>
      <c r="AJD258" s="75"/>
      <c r="AJE258" s="75"/>
      <c r="AJF258" s="75"/>
      <c r="AJG258" s="75"/>
      <c r="AJH258" s="75"/>
      <c r="AJI258" s="75"/>
      <c r="AJJ258" s="75"/>
      <c r="AJK258" s="75"/>
      <c r="AJL258" s="75"/>
      <c r="AJM258" s="75"/>
      <c r="AJN258" s="75"/>
      <c r="AJO258" s="75"/>
      <c r="AJP258" s="75"/>
      <c r="AJQ258" s="75"/>
      <c r="AJR258" s="75"/>
      <c r="AJS258" s="75"/>
      <c r="AJT258" s="75"/>
      <c r="AJU258" s="75"/>
      <c r="AJV258" s="75"/>
      <c r="AJW258" s="75"/>
      <c r="AJX258" s="75"/>
      <c r="AJY258" s="75"/>
      <c r="AJZ258" s="75"/>
      <c r="AKA258" s="75"/>
      <c r="AKB258" s="75"/>
      <c r="AKC258" s="75"/>
      <c r="AKD258" s="75"/>
      <c r="AKE258" s="75"/>
      <c r="AKF258" s="75"/>
      <c r="AKG258" s="75"/>
      <c r="AKH258" s="75"/>
      <c r="AKI258" s="75"/>
      <c r="AKJ258" s="75"/>
      <c r="AKK258" s="75"/>
      <c r="AKL258" s="75"/>
      <c r="AKM258" s="75"/>
      <c r="AKN258" s="75"/>
      <c r="AKO258" s="75"/>
      <c r="AKP258" s="75"/>
      <c r="AKQ258" s="75"/>
      <c r="AKR258" s="75"/>
      <c r="AKS258" s="75"/>
      <c r="AKT258" s="75"/>
      <c r="AKU258" s="75"/>
      <c r="AKV258" s="75"/>
      <c r="AKW258" s="75"/>
      <c r="AKX258" s="75"/>
      <c r="AKY258" s="75"/>
      <c r="AKZ258" s="75"/>
      <c r="ALA258" s="75"/>
      <c r="ALB258" s="75"/>
      <c r="ALC258" s="75"/>
      <c r="ALD258" s="75"/>
      <c r="ALE258" s="75"/>
      <c r="ALF258" s="75"/>
      <c r="ALG258" s="75"/>
      <c r="ALH258" s="75"/>
      <c r="ALI258" s="75"/>
      <c r="ALJ258" s="75"/>
      <c r="ALK258" s="75"/>
      <c r="ALL258" s="75"/>
      <c r="ALM258" s="75"/>
      <c r="ALN258" s="75"/>
      <c r="ALO258" s="75"/>
      <c r="ALP258" s="75"/>
      <c r="ALQ258" s="75"/>
      <c r="ALR258" s="75"/>
      <c r="ALS258" s="75"/>
      <c r="ALT258" s="75"/>
      <c r="ALU258" s="75"/>
      <c r="ALV258" s="75"/>
      <c r="ALW258" s="75"/>
      <c r="ALX258" s="75"/>
      <c r="ALY258" s="75"/>
      <c r="ALZ258" s="75"/>
      <c r="AMA258" s="75"/>
      <c r="AMB258" s="75"/>
      <c r="AMC258" s="75"/>
      <c r="AMD258" s="75"/>
      <c r="AME258" s="75"/>
      <c r="AMF258" s="75"/>
      <c r="AMG258" s="75"/>
      <c r="AMH258" s="75"/>
      <c r="AMI258" s="75"/>
      <c r="AMJ258" s="75"/>
      <c r="AMK258" s="75"/>
      <c r="AML258" s="75"/>
      <c r="AMM258" s="75"/>
      <c r="AMN258" s="75"/>
      <c r="AMO258" s="75"/>
      <c r="AMP258" s="75"/>
      <c r="AMQ258" s="75"/>
      <c r="AMR258" s="75"/>
      <c r="AMS258" s="75"/>
      <c r="AMT258" s="75"/>
      <c r="AMU258" s="75"/>
      <c r="AMV258" s="75"/>
      <c r="AMW258" s="75"/>
      <c r="AMX258" s="75"/>
      <c r="AMY258" s="75"/>
      <c r="AMZ258" s="75"/>
      <c r="ANA258" s="75"/>
      <c r="ANB258" s="75"/>
      <c r="ANC258" s="75"/>
      <c r="AND258" s="75"/>
      <c r="ANE258" s="75"/>
      <c r="ANF258" s="75"/>
      <c r="ANG258" s="75"/>
      <c r="ANH258" s="75"/>
      <c r="ANI258" s="75"/>
      <c r="ANJ258" s="75"/>
      <c r="ANK258" s="75"/>
      <c r="ANL258" s="75"/>
      <c r="ANM258" s="75"/>
      <c r="ANN258" s="75"/>
      <c r="ANO258" s="75"/>
      <c r="ANP258" s="75"/>
      <c r="ANQ258" s="75"/>
      <c r="ANR258" s="75"/>
      <c r="ANS258" s="75"/>
      <c r="ANT258" s="75"/>
      <c r="ANU258" s="75"/>
      <c r="ANV258" s="75"/>
      <c r="ANW258" s="75"/>
      <c r="ANX258" s="75"/>
      <c r="ANY258" s="75"/>
      <c r="ANZ258" s="75"/>
      <c r="AOA258" s="75"/>
      <c r="AOB258" s="75"/>
      <c r="AOC258" s="75"/>
      <c r="AOD258" s="75"/>
      <c r="AOE258" s="75"/>
      <c r="AOF258" s="75"/>
      <c r="AOG258" s="75"/>
      <c r="AOH258" s="75"/>
      <c r="AOI258" s="75"/>
      <c r="AOJ258" s="75"/>
      <c r="AOK258" s="75"/>
      <c r="AOL258" s="75"/>
      <c r="AOM258" s="75"/>
      <c r="AON258" s="75"/>
      <c r="AOO258" s="75"/>
      <c r="AOP258" s="75"/>
      <c r="AOQ258" s="75"/>
      <c r="AOR258" s="75"/>
      <c r="AOS258" s="75"/>
      <c r="AOT258" s="75"/>
      <c r="AOU258" s="75"/>
      <c r="AOV258" s="75"/>
      <c r="AOW258" s="75"/>
      <c r="AOX258" s="75"/>
      <c r="AOY258" s="75"/>
      <c r="AOZ258" s="75"/>
      <c r="APA258" s="75"/>
      <c r="APB258" s="75"/>
      <c r="APC258" s="75"/>
      <c r="APD258" s="75"/>
      <c r="APE258" s="75"/>
      <c r="APF258" s="75"/>
      <c r="APG258" s="75"/>
      <c r="APH258" s="75"/>
      <c r="API258" s="75"/>
      <c r="APJ258" s="75"/>
      <c r="APK258" s="75"/>
      <c r="APL258" s="75"/>
      <c r="APM258" s="75"/>
      <c r="APN258" s="75"/>
      <c r="APO258" s="75"/>
      <c r="APP258" s="75"/>
      <c r="APQ258" s="75"/>
      <c r="APR258" s="75"/>
      <c r="APS258" s="75"/>
      <c r="APT258" s="75"/>
      <c r="APU258" s="75"/>
      <c r="APV258" s="75"/>
      <c r="APW258" s="75"/>
      <c r="APX258" s="75"/>
      <c r="APY258" s="75"/>
      <c r="APZ258" s="75"/>
      <c r="AQA258" s="75"/>
      <c r="AQB258" s="75"/>
      <c r="AQC258" s="75"/>
      <c r="AQD258" s="75"/>
      <c r="AQE258" s="75"/>
      <c r="AQF258" s="75"/>
      <c r="AQG258" s="75"/>
      <c r="AQH258" s="75"/>
      <c r="AQI258" s="75"/>
      <c r="AQJ258" s="75"/>
      <c r="AQK258" s="75"/>
      <c r="AQL258" s="75"/>
      <c r="AQM258" s="75"/>
      <c r="AQN258" s="75"/>
      <c r="AQO258" s="75"/>
      <c r="AQP258" s="75"/>
      <c r="AQQ258" s="75"/>
      <c r="AQR258" s="75"/>
      <c r="AQS258" s="75"/>
      <c r="AQT258" s="75"/>
      <c r="AQU258" s="75"/>
      <c r="AQV258" s="75"/>
      <c r="AQW258" s="75"/>
      <c r="AQX258" s="75"/>
      <c r="AQY258" s="75"/>
      <c r="AQZ258" s="75"/>
      <c r="ARA258" s="75"/>
      <c r="ARB258" s="75"/>
      <c r="ARC258" s="75"/>
      <c r="ARD258" s="75"/>
      <c r="ARE258" s="75"/>
      <c r="ARF258" s="75"/>
      <c r="ARG258" s="75"/>
      <c r="ARH258" s="75"/>
      <c r="ARI258" s="75"/>
      <c r="ARJ258" s="75"/>
      <c r="ARK258" s="75"/>
      <c r="ARL258" s="75"/>
      <c r="ARM258" s="75"/>
      <c r="ARN258" s="75"/>
      <c r="ARO258" s="75"/>
      <c r="ARP258" s="75"/>
      <c r="ARQ258" s="75"/>
      <c r="ARR258" s="75"/>
      <c r="ARS258" s="75"/>
      <c r="ART258" s="75"/>
      <c r="ARU258" s="75"/>
      <c r="ARV258" s="75"/>
      <c r="ARW258" s="75"/>
      <c r="ARX258" s="75"/>
      <c r="ARY258" s="75"/>
      <c r="ARZ258" s="75"/>
      <c r="ASA258" s="75"/>
      <c r="ASB258" s="75"/>
      <c r="ASC258" s="75"/>
      <c r="ASD258" s="75"/>
      <c r="ASE258" s="75"/>
      <c r="ASF258" s="75"/>
      <c r="ASG258" s="75"/>
      <c r="ASH258" s="75"/>
      <c r="ASI258" s="75"/>
      <c r="ASJ258" s="75"/>
      <c r="ASK258" s="75"/>
      <c r="ASL258" s="75"/>
      <c r="ASM258" s="75"/>
      <c r="ASN258" s="75"/>
      <c r="ASO258" s="75"/>
      <c r="ASP258" s="75"/>
      <c r="ASQ258" s="75"/>
      <c r="ASR258" s="75"/>
      <c r="ASS258" s="75"/>
      <c r="AST258" s="75"/>
      <c r="ASU258" s="75"/>
      <c r="ASV258" s="75"/>
      <c r="ASW258" s="75"/>
      <c r="ASX258" s="75"/>
      <c r="ASY258" s="75"/>
      <c r="ASZ258" s="75"/>
      <c r="ATA258" s="75"/>
      <c r="ATB258" s="75"/>
      <c r="ATC258" s="75"/>
      <c r="ATD258" s="75"/>
      <c r="ATE258" s="75"/>
      <c r="ATF258" s="75"/>
      <c r="ATG258" s="75"/>
      <c r="ATH258" s="75"/>
      <c r="ATI258" s="75"/>
      <c r="ATJ258" s="75"/>
      <c r="ATK258" s="75"/>
      <c r="ATL258" s="75"/>
      <c r="ATM258" s="75"/>
      <c r="ATN258" s="75"/>
      <c r="ATO258" s="75"/>
      <c r="ATP258" s="75"/>
      <c r="ATQ258" s="75"/>
      <c r="ATR258" s="75"/>
      <c r="ATS258" s="75"/>
      <c r="ATT258" s="75"/>
      <c r="ATU258" s="75"/>
      <c r="ATV258" s="75"/>
      <c r="ATW258" s="75"/>
      <c r="ATX258" s="75"/>
      <c r="ATY258" s="75"/>
      <c r="ATZ258" s="75"/>
      <c r="AUA258" s="75"/>
      <c r="AUB258" s="75"/>
      <c r="AUC258" s="75"/>
      <c r="AUD258" s="75"/>
      <c r="AUE258" s="75"/>
      <c r="AUF258" s="75"/>
      <c r="AUG258" s="75"/>
      <c r="AUH258" s="75"/>
      <c r="AUI258" s="75"/>
      <c r="AUJ258" s="75"/>
      <c r="AUK258" s="75"/>
      <c r="AUL258" s="75"/>
      <c r="AUM258" s="75"/>
      <c r="AUN258" s="75"/>
      <c r="AUO258" s="75"/>
      <c r="AUP258" s="75"/>
      <c r="AUQ258" s="75"/>
      <c r="AUR258" s="75"/>
      <c r="AUS258" s="75"/>
      <c r="AUT258" s="75"/>
      <c r="AUU258" s="75"/>
      <c r="AUV258" s="75"/>
      <c r="AUW258" s="75"/>
      <c r="AUX258" s="75"/>
      <c r="AUY258" s="75"/>
      <c r="AUZ258" s="75"/>
      <c r="AVA258" s="75"/>
      <c r="AVB258" s="75"/>
      <c r="AVC258" s="75"/>
      <c r="AVD258" s="75"/>
      <c r="AVE258" s="75"/>
      <c r="AVF258" s="75"/>
      <c r="AVG258" s="75"/>
      <c r="AVH258" s="75"/>
      <c r="AVI258" s="75"/>
      <c r="AVJ258" s="75"/>
      <c r="AVK258" s="75"/>
      <c r="AVL258" s="75"/>
      <c r="AVM258" s="75"/>
      <c r="AVN258" s="75"/>
      <c r="AVO258" s="75"/>
      <c r="AVP258" s="75"/>
      <c r="AVQ258" s="75"/>
      <c r="AVR258" s="75"/>
      <c r="AVS258" s="75"/>
      <c r="AVT258" s="75"/>
      <c r="AVU258" s="75"/>
      <c r="AVV258" s="75"/>
      <c r="AVW258" s="75"/>
      <c r="AVX258" s="75"/>
      <c r="AVY258" s="75"/>
      <c r="AVZ258" s="75"/>
      <c r="AWA258" s="75"/>
      <c r="AWB258" s="75"/>
      <c r="AWC258" s="75"/>
      <c r="AWD258" s="75"/>
      <c r="AWE258" s="75"/>
      <c r="AWF258" s="75"/>
      <c r="AWG258" s="75"/>
      <c r="AWH258" s="75"/>
      <c r="AWI258" s="75"/>
      <c r="AWJ258" s="75"/>
      <c r="AWK258" s="75"/>
      <c r="AWL258" s="75"/>
      <c r="AWM258" s="75"/>
      <c r="AWN258" s="75"/>
      <c r="AWO258" s="75"/>
      <c r="AWP258" s="75"/>
      <c r="AWQ258" s="75"/>
      <c r="AWR258" s="75"/>
      <c r="AWS258" s="75"/>
      <c r="AWT258" s="75"/>
      <c r="AWU258" s="75"/>
      <c r="AWV258" s="75"/>
      <c r="AWW258" s="75"/>
      <c r="AWX258" s="75"/>
      <c r="AWY258" s="75"/>
      <c r="AWZ258" s="75"/>
      <c r="AXA258" s="75"/>
      <c r="AXB258" s="75"/>
      <c r="AXC258" s="75"/>
      <c r="AXD258" s="75"/>
      <c r="AXE258" s="75"/>
      <c r="AXF258" s="75"/>
      <c r="AXG258" s="75"/>
      <c r="AXH258" s="75"/>
      <c r="AXI258" s="75"/>
      <c r="AXJ258" s="75"/>
      <c r="AXK258" s="75"/>
      <c r="AXL258" s="75"/>
      <c r="AXM258" s="75"/>
      <c r="AXN258" s="75"/>
      <c r="AXO258" s="75"/>
      <c r="AXP258" s="75"/>
      <c r="AXQ258" s="75"/>
      <c r="AXR258" s="75"/>
      <c r="AXS258" s="75"/>
      <c r="AXT258" s="75"/>
      <c r="AXU258" s="75"/>
      <c r="AXV258" s="75"/>
      <c r="AXW258" s="75"/>
      <c r="AXX258" s="75"/>
      <c r="AXY258" s="75"/>
      <c r="AXZ258" s="75"/>
      <c r="AYA258" s="75"/>
      <c r="AYB258" s="75"/>
      <c r="AYC258" s="75"/>
      <c r="AYD258" s="75"/>
      <c r="AYE258" s="75"/>
      <c r="AYF258" s="75"/>
      <c r="AYG258" s="75"/>
      <c r="AYH258" s="75"/>
      <c r="AYI258" s="75"/>
      <c r="AYJ258" s="75"/>
      <c r="AYK258" s="75"/>
      <c r="AYL258" s="75"/>
      <c r="AYM258" s="75"/>
      <c r="AYN258" s="75"/>
      <c r="AYO258" s="75"/>
      <c r="AYP258" s="75"/>
      <c r="AYQ258" s="75"/>
      <c r="AYR258" s="75"/>
      <c r="AYS258" s="75"/>
      <c r="AYT258" s="75"/>
      <c r="AYU258" s="75"/>
      <c r="AYV258" s="75"/>
      <c r="AYW258" s="75"/>
      <c r="AYX258" s="75"/>
      <c r="AYY258" s="75"/>
      <c r="AYZ258" s="75"/>
      <c r="AZA258" s="75"/>
      <c r="AZB258" s="75"/>
      <c r="AZC258" s="75"/>
      <c r="AZD258" s="75"/>
      <c r="AZE258" s="75"/>
      <c r="AZF258" s="75"/>
      <c r="AZG258" s="75"/>
      <c r="AZH258" s="75"/>
      <c r="AZI258" s="75"/>
      <c r="AZJ258" s="75"/>
      <c r="AZK258" s="75"/>
      <c r="AZL258" s="75"/>
      <c r="AZM258" s="75"/>
      <c r="AZN258" s="75"/>
      <c r="AZO258" s="75"/>
      <c r="AZP258" s="75"/>
      <c r="AZQ258" s="75"/>
      <c r="AZR258" s="75"/>
      <c r="AZS258" s="75"/>
      <c r="AZT258" s="75"/>
      <c r="AZU258" s="75"/>
      <c r="AZV258" s="75"/>
      <c r="AZW258" s="75"/>
      <c r="AZX258" s="75"/>
      <c r="AZY258" s="75"/>
      <c r="AZZ258" s="75"/>
      <c r="BAA258" s="75"/>
      <c r="BAB258" s="75"/>
      <c r="BAC258" s="75"/>
      <c r="BAD258" s="75"/>
      <c r="BAE258" s="75"/>
      <c r="BAF258" s="75"/>
      <c r="BAG258" s="75"/>
      <c r="BAH258" s="75"/>
      <c r="BAI258" s="75"/>
      <c r="BAJ258" s="75"/>
      <c r="BAK258" s="75"/>
      <c r="BAL258" s="75"/>
      <c r="BAM258" s="75"/>
      <c r="BAN258" s="75"/>
      <c r="BAO258" s="75"/>
      <c r="BAP258" s="75"/>
      <c r="BAQ258" s="75"/>
      <c r="BAR258" s="75"/>
      <c r="BAS258" s="75"/>
      <c r="BAT258" s="75"/>
      <c r="BAU258" s="75"/>
      <c r="BAV258" s="75"/>
      <c r="BAW258" s="75"/>
      <c r="BAX258" s="75"/>
      <c r="BAY258" s="75"/>
      <c r="BAZ258" s="75"/>
      <c r="BBA258" s="75"/>
      <c r="BBB258" s="75"/>
      <c r="BBC258" s="75"/>
      <c r="BBD258" s="75"/>
      <c r="BBE258" s="75"/>
      <c r="BBF258" s="75"/>
      <c r="BBG258" s="75"/>
      <c r="BBH258" s="75"/>
      <c r="BBI258" s="75"/>
      <c r="BBJ258" s="75"/>
      <c r="BBK258" s="75"/>
      <c r="BBL258" s="75"/>
      <c r="BBM258" s="75"/>
      <c r="BBN258" s="75"/>
      <c r="BBO258" s="75"/>
      <c r="BBP258" s="75"/>
      <c r="BBQ258" s="75"/>
      <c r="BBR258" s="75"/>
      <c r="BBS258" s="75"/>
      <c r="BBT258" s="75"/>
      <c r="BBU258" s="75"/>
      <c r="BBV258" s="75"/>
      <c r="BBW258" s="75"/>
      <c r="BBX258" s="75"/>
      <c r="BBY258" s="75"/>
      <c r="BBZ258" s="75"/>
      <c r="BCA258" s="75"/>
      <c r="BCB258" s="75"/>
      <c r="BCC258" s="75"/>
      <c r="BCD258" s="75"/>
      <c r="BCE258" s="75"/>
      <c r="BCF258" s="75"/>
      <c r="BCG258" s="75"/>
      <c r="BCH258" s="75"/>
      <c r="BCI258" s="75"/>
      <c r="BCJ258" s="75"/>
      <c r="BCK258" s="75"/>
      <c r="BCL258" s="75"/>
      <c r="BCM258" s="75"/>
      <c r="BCN258" s="75"/>
      <c r="BCO258" s="75"/>
      <c r="BCP258" s="75"/>
      <c r="BCQ258" s="75"/>
      <c r="BCR258" s="75"/>
      <c r="BCS258" s="75"/>
      <c r="BCT258" s="75"/>
      <c r="BCU258" s="75"/>
      <c r="BCV258" s="75"/>
      <c r="BCW258" s="75"/>
      <c r="BCX258" s="75"/>
      <c r="BCY258" s="75"/>
      <c r="BCZ258" s="75"/>
      <c r="BDA258" s="75"/>
      <c r="BDB258" s="75"/>
      <c r="BDC258" s="75"/>
      <c r="BDD258" s="75"/>
      <c r="BDE258" s="75"/>
      <c r="BDF258" s="75"/>
      <c r="BDG258" s="75"/>
      <c r="BDH258" s="75"/>
      <c r="BDI258" s="75"/>
      <c r="BDJ258" s="75"/>
      <c r="BDK258" s="75"/>
      <c r="BDL258" s="75"/>
      <c r="BDM258" s="75"/>
      <c r="BDN258" s="75"/>
      <c r="BDO258" s="75"/>
      <c r="BDP258" s="75"/>
      <c r="BDQ258" s="75"/>
      <c r="BDR258" s="75"/>
      <c r="BDS258" s="75"/>
      <c r="BDT258" s="75"/>
      <c r="BDU258" s="75"/>
      <c r="BDV258" s="75"/>
      <c r="BDW258" s="75"/>
      <c r="BDX258" s="75"/>
      <c r="BDY258" s="75"/>
      <c r="BDZ258" s="75"/>
      <c r="BEA258" s="75"/>
      <c r="BEB258" s="75"/>
      <c r="BEC258" s="75"/>
      <c r="BED258" s="75"/>
      <c r="BEE258" s="75"/>
      <c r="BEF258" s="75"/>
      <c r="BEG258" s="75"/>
      <c r="BEH258" s="75"/>
      <c r="BEI258" s="75"/>
      <c r="BEJ258" s="75"/>
      <c r="BEK258" s="75"/>
      <c r="BEL258" s="75"/>
      <c r="BEM258" s="75"/>
      <c r="BEN258" s="75"/>
      <c r="BEO258" s="75"/>
      <c r="BEP258" s="75"/>
      <c r="BEQ258" s="75"/>
      <c r="BER258" s="75"/>
      <c r="BES258" s="75"/>
      <c r="BET258" s="75"/>
      <c r="BEU258" s="75"/>
      <c r="BEV258" s="75"/>
      <c r="BEW258" s="75"/>
      <c r="BEX258" s="75"/>
      <c r="BEY258" s="75"/>
      <c r="BEZ258" s="75"/>
      <c r="BFA258" s="75"/>
      <c r="BFB258" s="75"/>
      <c r="BFC258" s="75"/>
      <c r="BFD258" s="75"/>
      <c r="BFE258" s="75"/>
      <c r="BFF258" s="75"/>
      <c r="BFG258" s="75"/>
      <c r="BFH258" s="75"/>
      <c r="BFI258" s="75"/>
      <c r="BFJ258" s="75"/>
      <c r="BFK258" s="75"/>
      <c r="BFL258" s="75"/>
      <c r="BFM258" s="75"/>
      <c r="BFN258" s="75"/>
      <c r="BFO258" s="75"/>
      <c r="BFP258" s="75"/>
      <c r="BFQ258" s="75"/>
      <c r="BFR258" s="75"/>
      <c r="BFS258" s="75"/>
      <c r="BFT258" s="75"/>
      <c r="BFU258" s="75"/>
      <c r="BFV258" s="75"/>
      <c r="BFW258" s="75"/>
      <c r="BFX258" s="75"/>
      <c r="BFY258" s="75"/>
      <c r="BFZ258" s="75"/>
      <c r="BGA258" s="75"/>
      <c r="BGB258" s="75"/>
      <c r="BGC258" s="75"/>
      <c r="BGD258" s="75"/>
      <c r="BGE258" s="75"/>
      <c r="BGF258" s="75"/>
      <c r="BGG258" s="75"/>
      <c r="BGH258" s="75"/>
      <c r="BGI258" s="75"/>
      <c r="BGJ258" s="75"/>
      <c r="BGK258" s="75"/>
      <c r="BGL258" s="75"/>
      <c r="BGM258" s="75"/>
      <c r="BGN258" s="75"/>
      <c r="BGO258" s="75"/>
      <c r="BGP258" s="75"/>
      <c r="BGQ258" s="75"/>
      <c r="BGR258" s="75"/>
      <c r="BGS258" s="75"/>
      <c r="BGT258" s="75"/>
      <c r="BGU258" s="75"/>
      <c r="BGV258" s="75"/>
      <c r="BGW258" s="75"/>
      <c r="BGX258" s="75"/>
      <c r="BGY258" s="75"/>
      <c r="BGZ258" s="75"/>
      <c r="BHA258" s="75"/>
      <c r="BHB258" s="75"/>
      <c r="BHC258" s="75"/>
      <c r="BHD258" s="75"/>
      <c r="BHE258" s="75"/>
      <c r="BHF258" s="75"/>
      <c r="BHG258" s="75"/>
      <c r="BHH258" s="75"/>
      <c r="BHI258" s="75"/>
      <c r="BHJ258" s="75"/>
      <c r="BHK258" s="75"/>
      <c r="BHL258" s="75"/>
      <c r="BHM258" s="75"/>
      <c r="BHN258" s="75"/>
      <c r="BHO258" s="75"/>
      <c r="BHP258" s="75"/>
      <c r="BHQ258" s="75"/>
      <c r="BHR258" s="75"/>
      <c r="BHS258" s="75"/>
      <c r="BHT258" s="75"/>
      <c r="BHU258" s="75"/>
      <c r="BHV258" s="75"/>
      <c r="BHW258" s="75"/>
      <c r="BHX258" s="75"/>
      <c r="BHY258" s="75"/>
      <c r="BHZ258" s="75"/>
      <c r="BIA258" s="75"/>
      <c r="BIB258" s="75"/>
      <c r="BIC258" s="75"/>
      <c r="BID258" s="75"/>
      <c r="BIE258" s="75"/>
      <c r="BIF258" s="75"/>
      <c r="BIG258" s="75"/>
      <c r="BIH258" s="75"/>
      <c r="BII258" s="75"/>
      <c r="BIJ258" s="75"/>
      <c r="BIK258" s="75"/>
      <c r="BIL258" s="75"/>
      <c r="BIM258" s="75"/>
      <c r="BIN258" s="75"/>
      <c r="BIO258" s="75"/>
      <c r="BIP258" s="75"/>
      <c r="BIQ258" s="75"/>
      <c r="BIR258" s="75"/>
      <c r="BIS258" s="75"/>
      <c r="BIT258" s="75"/>
      <c r="BIU258" s="75"/>
      <c r="BIV258" s="75"/>
      <c r="BIW258" s="75"/>
      <c r="BIX258" s="75"/>
      <c r="BIY258" s="75"/>
      <c r="BIZ258" s="75"/>
      <c r="BJA258" s="75"/>
      <c r="BJB258" s="75"/>
      <c r="BJC258" s="75"/>
      <c r="BJD258" s="75"/>
      <c r="BJE258" s="75"/>
      <c r="BJF258" s="75"/>
      <c r="BJG258" s="75"/>
      <c r="BJH258" s="75"/>
      <c r="BJI258" s="75"/>
      <c r="BJJ258" s="75"/>
      <c r="BJK258" s="75"/>
      <c r="BJL258" s="75"/>
      <c r="BJM258" s="75"/>
      <c r="BJN258" s="75"/>
      <c r="BJO258" s="75"/>
      <c r="BJP258" s="75"/>
      <c r="BJQ258" s="75"/>
      <c r="BJR258" s="75"/>
      <c r="BJS258" s="75"/>
      <c r="BJT258" s="75"/>
      <c r="BJU258" s="75"/>
      <c r="BJV258" s="75"/>
      <c r="BJW258" s="75"/>
      <c r="BJX258" s="75"/>
      <c r="BJY258" s="75"/>
      <c r="BJZ258" s="75"/>
      <c r="BKA258" s="75"/>
      <c r="BKB258" s="75"/>
      <c r="BKC258" s="75"/>
      <c r="BKD258" s="75"/>
      <c r="BKE258" s="75"/>
      <c r="BKF258" s="75"/>
      <c r="BKG258" s="75"/>
      <c r="BKH258" s="75"/>
      <c r="BKI258" s="75"/>
      <c r="BKJ258" s="75"/>
      <c r="BKK258" s="75"/>
      <c r="BKL258" s="75"/>
      <c r="BKM258" s="75"/>
      <c r="BKN258" s="75"/>
      <c r="BKO258" s="75"/>
      <c r="BKP258" s="75"/>
      <c r="BKQ258" s="75"/>
      <c r="BKR258" s="75"/>
      <c r="BKS258" s="75"/>
      <c r="BKT258" s="75"/>
      <c r="BKU258" s="75"/>
      <c r="BKV258" s="75"/>
      <c r="BKW258" s="75"/>
      <c r="BKX258" s="75"/>
      <c r="BKY258" s="75"/>
      <c r="BKZ258" s="75"/>
      <c r="BLA258" s="75"/>
      <c r="BLB258" s="75"/>
      <c r="BLC258" s="75"/>
      <c r="BLD258" s="75"/>
      <c r="BLE258" s="75"/>
      <c r="BLF258" s="75"/>
      <c r="BLG258" s="75"/>
      <c r="BLH258" s="75"/>
      <c r="BLI258" s="75"/>
      <c r="BLJ258" s="75"/>
      <c r="BLK258" s="75"/>
      <c r="BLL258" s="75"/>
      <c r="BLM258" s="75"/>
      <c r="BLN258" s="75"/>
      <c r="BLO258" s="75"/>
      <c r="BLP258" s="75"/>
      <c r="BLQ258" s="75"/>
      <c r="BLR258" s="75"/>
      <c r="BLS258" s="75"/>
      <c r="BLT258" s="75"/>
      <c r="BLU258" s="75"/>
      <c r="BLV258" s="75"/>
      <c r="BLW258" s="75"/>
      <c r="BLX258" s="75"/>
      <c r="BLY258" s="75"/>
      <c r="BLZ258" s="75"/>
      <c r="BMA258" s="75"/>
      <c r="BMB258" s="75"/>
      <c r="BMC258" s="75"/>
      <c r="BMD258" s="75"/>
      <c r="BME258" s="75"/>
      <c r="BMF258" s="75"/>
      <c r="BMG258" s="75"/>
      <c r="BMH258" s="75"/>
      <c r="BMI258" s="75"/>
      <c r="BMJ258" s="75"/>
      <c r="BMK258" s="75"/>
      <c r="BML258" s="75"/>
      <c r="BMM258" s="75"/>
      <c r="BMN258" s="75"/>
      <c r="BMO258" s="75"/>
      <c r="BMP258" s="75"/>
      <c r="BMQ258" s="75"/>
      <c r="BMR258" s="75"/>
      <c r="BMS258" s="75"/>
      <c r="BMT258" s="75"/>
      <c r="BMU258" s="75"/>
      <c r="BMV258" s="75"/>
      <c r="BMW258" s="75"/>
      <c r="BMX258" s="75"/>
      <c r="BMY258" s="75"/>
      <c r="BMZ258" s="75"/>
      <c r="BNA258" s="75"/>
      <c r="BNB258" s="75"/>
      <c r="BNC258" s="75"/>
      <c r="BND258" s="75"/>
      <c r="BNE258" s="75"/>
      <c r="BNF258" s="75"/>
      <c r="BNG258" s="75"/>
      <c r="BNH258" s="75"/>
      <c r="BNI258" s="75"/>
      <c r="BNJ258" s="75"/>
      <c r="BNK258" s="75"/>
      <c r="BNL258" s="75"/>
      <c r="BNM258" s="75"/>
      <c r="BNN258" s="75"/>
      <c r="BNO258" s="75"/>
      <c r="BNP258" s="75"/>
      <c r="BNQ258" s="75"/>
      <c r="BNR258" s="75"/>
      <c r="BNS258" s="75"/>
      <c r="BNT258" s="75"/>
      <c r="BNU258" s="75"/>
      <c r="BNV258" s="75"/>
      <c r="BNW258" s="75"/>
      <c r="BNX258" s="75"/>
      <c r="BNY258" s="75"/>
      <c r="BNZ258" s="75"/>
      <c r="BOA258" s="75"/>
      <c r="BOB258" s="75"/>
      <c r="BOC258" s="75"/>
      <c r="BOD258" s="75"/>
      <c r="BOE258" s="75"/>
      <c r="BOF258" s="75"/>
      <c r="BOG258" s="75"/>
      <c r="BOH258" s="75"/>
      <c r="BOI258" s="75"/>
      <c r="BOJ258" s="75"/>
      <c r="BOK258" s="75"/>
      <c r="BOL258" s="75"/>
      <c r="BOM258" s="75"/>
      <c r="BON258" s="75"/>
      <c r="BOO258" s="75"/>
      <c r="BOP258" s="75"/>
      <c r="BOQ258" s="75"/>
      <c r="BOR258" s="75"/>
      <c r="BOS258" s="75"/>
      <c r="BOT258" s="75"/>
      <c r="BOU258" s="75"/>
      <c r="BOV258" s="75"/>
      <c r="BOW258" s="75"/>
      <c r="BOX258" s="75"/>
      <c r="BOY258" s="75"/>
      <c r="BOZ258" s="75"/>
      <c r="BPA258" s="75"/>
      <c r="BPB258" s="75"/>
      <c r="BPC258" s="75"/>
      <c r="BPD258" s="75"/>
      <c r="BPE258" s="75"/>
      <c r="BPF258" s="75"/>
      <c r="BPG258" s="75"/>
      <c r="BPH258" s="75"/>
      <c r="BPI258" s="75"/>
      <c r="BPJ258" s="75"/>
      <c r="BPK258" s="75"/>
      <c r="BPL258" s="75"/>
      <c r="BPM258" s="75"/>
      <c r="BPN258" s="75"/>
      <c r="BPO258" s="75"/>
      <c r="BPP258" s="75"/>
      <c r="BPQ258" s="75"/>
      <c r="BPR258" s="75"/>
      <c r="BPS258" s="75"/>
      <c r="BPT258" s="75"/>
      <c r="BPU258" s="75"/>
      <c r="BPV258" s="75"/>
      <c r="BPW258" s="75"/>
      <c r="BPX258" s="75"/>
      <c r="BPY258" s="75"/>
      <c r="BPZ258" s="75"/>
      <c r="BQA258" s="75"/>
      <c r="BQB258" s="75"/>
      <c r="BQC258" s="75"/>
      <c r="BQD258" s="75"/>
      <c r="BQE258" s="75"/>
      <c r="BQF258" s="75"/>
      <c r="BQG258" s="75"/>
      <c r="BQH258" s="75"/>
      <c r="BQI258" s="75"/>
      <c r="BQJ258" s="75"/>
      <c r="BQK258" s="75"/>
      <c r="BQL258" s="75"/>
      <c r="BQM258" s="75"/>
      <c r="BQN258" s="75"/>
      <c r="BQO258" s="75"/>
      <c r="BQP258" s="75"/>
      <c r="BQQ258" s="75"/>
      <c r="BQR258" s="75"/>
      <c r="BQS258" s="75"/>
      <c r="BQT258" s="75"/>
      <c r="BQU258" s="75"/>
      <c r="BQV258" s="75"/>
      <c r="BQW258" s="75"/>
      <c r="BQX258" s="75"/>
      <c r="BQY258" s="75"/>
      <c r="BQZ258" s="75"/>
      <c r="BRA258" s="75"/>
      <c r="BRB258" s="75"/>
      <c r="BRC258" s="75"/>
      <c r="BRD258" s="75"/>
      <c r="BRE258" s="75"/>
      <c r="BRF258" s="75"/>
      <c r="BRG258" s="75"/>
      <c r="BRH258" s="75"/>
      <c r="BRI258" s="75"/>
      <c r="BRJ258" s="75"/>
      <c r="BRK258" s="75"/>
      <c r="BRL258" s="75"/>
      <c r="BRM258" s="75"/>
      <c r="BRN258" s="75"/>
      <c r="BRO258" s="75"/>
      <c r="BRP258" s="75"/>
      <c r="BRQ258" s="75"/>
      <c r="BRR258" s="75"/>
      <c r="BRS258" s="75"/>
      <c r="BRT258" s="75"/>
      <c r="BRU258" s="75"/>
      <c r="BRV258" s="75"/>
      <c r="BRW258" s="75"/>
      <c r="BRX258" s="75"/>
      <c r="BRY258" s="75"/>
      <c r="BRZ258" s="75"/>
      <c r="BSA258" s="75"/>
      <c r="BSB258" s="75"/>
      <c r="BSC258" s="75"/>
      <c r="BSD258" s="75"/>
      <c r="BSE258" s="75"/>
      <c r="BSF258" s="75"/>
      <c r="BSG258" s="75"/>
      <c r="BSH258" s="75"/>
      <c r="BSI258" s="75"/>
      <c r="BSJ258" s="75"/>
      <c r="BSK258" s="75"/>
      <c r="BSL258" s="75"/>
      <c r="BSM258" s="75"/>
      <c r="BSN258" s="75"/>
      <c r="BSO258" s="75"/>
      <c r="BSP258" s="75"/>
      <c r="BSQ258" s="75"/>
      <c r="BSR258" s="75"/>
      <c r="BSS258" s="75"/>
      <c r="BST258" s="75"/>
      <c r="BSU258" s="75"/>
      <c r="BSV258" s="75"/>
      <c r="BSW258" s="75"/>
      <c r="BSX258" s="75"/>
      <c r="BSY258" s="75"/>
      <c r="BSZ258" s="75"/>
      <c r="BTA258" s="75"/>
      <c r="BTB258" s="75"/>
      <c r="BTC258" s="75"/>
      <c r="BTD258" s="75"/>
      <c r="BTE258" s="75"/>
      <c r="BTF258" s="75"/>
      <c r="BTG258" s="75"/>
      <c r="BTH258" s="75"/>
      <c r="BTI258" s="75"/>
      <c r="BTJ258" s="75"/>
      <c r="BTK258" s="75"/>
      <c r="BTL258" s="75"/>
      <c r="BTM258" s="75"/>
      <c r="BTN258" s="75"/>
      <c r="BTO258" s="75"/>
      <c r="BTP258" s="75"/>
      <c r="BTQ258" s="75"/>
      <c r="BTR258" s="75"/>
      <c r="BTS258" s="75"/>
      <c r="BTT258" s="75"/>
      <c r="BTU258" s="75"/>
      <c r="BTV258" s="75"/>
      <c r="BTW258" s="75"/>
      <c r="BTX258" s="75"/>
      <c r="BTY258" s="75"/>
      <c r="BTZ258" s="75"/>
      <c r="BUA258" s="75"/>
      <c r="BUB258" s="75"/>
      <c r="BUC258" s="75"/>
      <c r="BUD258" s="75"/>
      <c r="BUE258" s="75"/>
      <c r="BUF258" s="75"/>
      <c r="BUG258" s="75"/>
      <c r="BUH258" s="75"/>
      <c r="BUI258" s="75"/>
      <c r="BUJ258" s="75"/>
      <c r="BUK258" s="75"/>
      <c r="BUL258" s="75"/>
      <c r="BUM258" s="75"/>
      <c r="BUN258" s="75"/>
      <c r="BUO258" s="75"/>
      <c r="BUP258" s="75"/>
      <c r="BUQ258" s="75"/>
      <c r="BUR258" s="75"/>
      <c r="BUS258" s="75"/>
      <c r="BUT258" s="75"/>
      <c r="BUU258" s="75"/>
      <c r="BUV258" s="75"/>
      <c r="BUW258" s="75"/>
      <c r="BUX258" s="75"/>
      <c r="BUY258" s="75"/>
      <c r="BUZ258" s="75"/>
      <c r="BVA258" s="75"/>
      <c r="BVB258" s="75"/>
      <c r="BVC258" s="75"/>
      <c r="BVD258" s="75"/>
      <c r="BVE258" s="75"/>
      <c r="BVF258" s="75"/>
      <c r="BVG258" s="75"/>
      <c r="BVH258" s="75"/>
      <c r="BVI258" s="75"/>
      <c r="BVJ258" s="75"/>
      <c r="BVK258" s="75"/>
      <c r="BVL258" s="75"/>
      <c r="BVM258" s="75"/>
      <c r="BVN258" s="75"/>
      <c r="BVO258" s="75"/>
      <c r="BVP258" s="75"/>
      <c r="BVQ258" s="75"/>
      <c r="BVR258" s="75"/>
      <c r="BVS258" s="75"/>
      <c r="BVT258" s="75"/>
      <c r="BVU258" s="75"/>
      <c r="BVV258" s="75"/>
      <c r="BVW258" s="75"/>
      <c r="BVX258" s="75"/>
      <c r="BVY258" s="75"/>
      <c r="BVZ258" s="75"/>
      <c r="BWA258" s="75"/>
      <c r="BWB258" s="75"/>
      <c r="BWC258" s="75"/>
      <c r="BWD258" s="75"/>
      <c r="BWE258" s="75"/>
      <c r="BWF258" s="75"/>
      <c r="BWG258" s="75"/>
      <c r="BWH258" s="75"/>
      <c r="BWI258" s="75"/>
      <c r="BWJ258" s="75"/>
      <c r="BWK258" s="75"/>
      <c r="BWL258" s="75"/>
      <c r="BWM258" s="75"/>
      <c r="BWN258" s="75"/>
      <c r="BWO258" s="75"/>
      <c r="BWP258" s="75"/>
      <c r="BWQ258" s="75"/>
      <c r="BWR258" s="75"/>
      <c r="BWS258" s="75"/>
      <c r="BWT258" s="75"/>
      <c r="BWU258" s="75"/>
      <c r="BWV258" s="75"/>
      <c r="BWW258" s="75"/>
      <c r="BWX258" s="75"/>
      <c r="BWY258" s="75"/>
      <c r="BWZ258" s="75"/>
      <c r="BXA258" s="75"/>
      <c r="BXB258" s="75"/>
      <c r="BXC258" s="75"/>
      <c r="BXD258" s="75"/>
      <c r="BXE258" s="75"/>
      <c r="BXF258" s="75"/>
      <c r="BXG258" s="75"/>
      <c r="BXH258" s="75"/>
      <c r="BXI258" s="75"/>
      <c r="BXJ258" s="75"/>
      <c r="BXK258" s="75"/>
      <c r="BXL258" s="75"/>
      <c r="BXM258" s="75"/>
      <c r="BXN258" s="75"/>
      <c r="BXO258" s="75"/>
      <c r="BXP258" s="75"/>
      <c r="BXQ258" s="75"/>
      <c r="BXR258" s="75"/>
      <c r="BXS258" s="75"/>
      <c r="BXT258" s="75"/>
      <c r="BXU258" s="75"/>
      <c r="BXV258" s="75"/>
      <c r="BXW258" s="75"/>
      <c r="BXX258" s="75"/>
      <c r="BXY258" s="75"/>
      <c r="BXZ258" s="75"/>
      <c r="BYA258" s="75"/>
      <c r="BYB258" s="75"/>
      <c r="BYC258" s="75"/>
      <c r="BYD258" s="75"/>
      <c r="BYE258" s="75"/>
      <c r="BYF258" s="75"/>
      <c r="BYG258" s="75"/>
      <c r="BYH258" s="75"/>
      <c r="BYI258" s="75"/>
      <c r="BYJ258" s="75"/>
      <c r="BYK258" s="75"/>
      <c r="BYL258" s="75"/>
      <c r="BYM258" s="75"/>
      <c r="BYN258" s="75"/>
      <c r="BYO258" s="75"/>
      <c r="BYP258" s="75"/>
      <c r="BYQ258" s="75"/>
      <c r="BYR258" s="75"/>
      <c r="BYS258" s="75"/>
      <c r="BYT258" s="75"/>
      <c r="BYU258" s="75"/>
      <c r="BYV258" s="75"/>
      <c r="BYW258" s="75"/>
      <c r="BYX258" s="75"/>
      <c r="BYY258" s="75"/>
      <c r="BYZ258" s="75"/>
      <c r="BZA258" s="75"/>
      <c r="BZB258" s="75"/>
      <c r="BZC258" s="75"/>
      <c r="BZD258" s="75"/>
      <c r="BZE258" s="75"/>
      <c r="BZF258" s="75"/>
      <c r="BZG258" s="75"/>
      <c r="BZH258" s="75"/>
      <c r="BZI258" s="75"/>
      <c r="BZJ258" s="75"/>
      <c r="BZK258" s="75"/>
      <c r="BZL258" s="75"/>
      <c r="BZM258" s="75"/>
      <c r="BZN258" s="75"/>
      <c r="BZO258" s="75"/>
      <c r="BZP258" s="75"/>
      <c r="BZQ258" s="75"/>
      <c r="BZR258" s="75"/>
      <c r="BZS258" s="75"/>
      <c r="BZT258" s="75"/>
      <c r="BZU258" s="75"/>
      <c r="BZV258" s="75"/>
      <c r="BZW258" s="75"/>
      <c r="BZX258" s="75"/>
      <c r="BZY258" s="75"/>
      <c r="BZZ258" s="75"/>
      <c r="CAA258" s="75"/>
      <c r="CAB258" s="75"/>
      <c r="CAC258" s="75"/>
      <c r="CAD258" s="75"/>
      <c r="CAE258" s="75"/>
      <c r="CAF258" s="75"/>
      <c r="CAG258" s="75"/>
      <c r="CAH258" s="75"/>
      <c r="CAI258" s="75"/>
      <c r="CAJ258" s="75"/>
      <c r="CAK258" s="75"/>
      <c r="CAL258" s="75"/>
      <c r="CAM258" s="75"/>
      <c r="CAN258" s="75"/>
      <c r="CAO258" s="75"/>
      <c r="CAP258" s="75"/>
      <c r="CAQ258" s="75"/>
      <c r="CAR258" s="75"/>
      <c r="CAS258" s="75"/>
      <c r="CAT258" s="75"/>
      <c r="CAU258" s="75"/>
      <c r="CAV258" s="75"/>
      <c r="CAW258" s="75"/>
      <c r="CAX258" s="75"/>
      <c r="CAY258" s="75"/>
      <c r="CAZ258" s="75"/>
      <c r="CBA258" s="75"/>
      <c r="CBB258" s="75"/>
      <c r="CBC258" s="75"/>
      <c r="CBD258" s="75"/>
      <c r="CBE258" s="75"/>
      <c r="CBF258" s="75"/>
      <c r="CBG258" s="75"/>
      <c r="CBH258" s="75"/>
      <c r="CBI258" s="75"/>
      <c r="CBJ258" s="75"/>
      <c r="CBK258" s="75"/>
      <c r="CBL258" s="75"/>
      <c r="CBM258" s="75"/>
      <c r="CBN258" s="75"/>
      <c r="CBO258" s="75"/>
      <c r="CBP258" s="75"/>
      <c r="CBQ258" s="75"/>
      <c r="CBR258" s="75"/>
      <c r="CBS258" s="75"/>
      <c r="CBT258" s="75"/>
      <c r="CBU258" s="75"/>
      <c r="CBV258" s="75"/>
      <c r="CBW258" s="75"/>
      <c r="CBX258" s="75"/>
      <c r="CBY258" s="75"/>
      <c r="CBZ258" s="75"/>
      <c r="CCA258" s="75"/>
      <c r="CCB258" s="75"/>
      <c r="CCC258" s="75"/>
      <c r="CCD258" s="75"/>
      <c r="CCE258" s="75"/>
      <c r="CCF258" s="75"/>
      <c r="CCG258" s="75"/>
      <c r="CCH258" s="75"/>
      <c r="CCI258" s="75"/>
      <c r="CCJ258" s="75"/>
      <c r="CCK258" s="75"/>
      <c r="CCL258" s="75"/>
      <c r="CCM258" s="75"/>
      <c r="CCN258" s="75"/>
      <c r="CCO258" s="75"/>
      <c r="CCP258" s="75"/>
      <c r="CCQ258" s="75"/>
      <c r="CCR258" s="75"/>
      <c r="CCS258" s="75"/>
      <c r="CCT258" s="75"/>
      <c r="CCU258" s="75"/>
      <c r="CCV258" s="75"/>
      <c r="CCW258" s="75"/>
      <c r="CCX258" s="75"/>
      <c r="CCY258" s="75"/>
      <c r="CCZ258" s="75"/>
      <c r="CDA258" s="75"/>
      <c r="CDB258" s="75"/>
      <c r="CDC258" s="75"/>
      <c r="CDD258" s="75"/>
      <c r="CDE258" s="75"/>
      <c r="CDF258" s="75"/>
      <c r="CDG258" s="75"/>
      <c r="CDH258" s="75"/>
      <c r="CDI258" s="75"/>
      <c r="CDJ258" s="75"/>
      <c r="CDK258" s="75"/>
      <c r="CDL258" s="75"/>
      <c r="CDM258" s="75"/>
      <c r="CDN258" s="75"/>
      <c r="CDO258" s="75"/>
      <c r="CDP258" s="75"/>
      <c r="CDQ258" s="75"/>
      <c r="CDR258" s="75"/>
      <c r="CDS258" s="75"/>
      <c r="CDT258" s="75"/>
      <c r="CDU258" s="75"/>
      <c r="CDV258" s="75"/>
      <c r="CDW258" s="75"/>
      <c r="CDX258" s="75"/>
      <c r="CDY258" s="75"/>
      <c r="CDZ258" s="75"/>
      <c r="CEA258" s="75"/>
      <c r="CEB258" s="75"/>
      <c r="CEC258" s="75"/>
      <c r="CED258" s="75"/>
      <c r="CEE258" s="75"/>
      <c r="CEF258" s="75"/>
      <c r="CEG258" s="75"/>
      <c r="CEH258" s="75"/>
      <c r="CEI258" s="75"/>
      <c r="CEJ258" s="75"/>
      <c r="CEK258" s="75"/>
      <c r="CEL258" s="75"/>
      <c r="CEM258" s="75"/>
      <c r="CEN258" s="75"/>
      <c r="CEO258" s="75"/>
      <c r="CEP258" s="75"/>
      <c r="CEQ258" s="75"/>
      <c r="CER258" s="75"/>
      <c r="CES258" s="75"/>
      <c r="CET258" s="75"/>
      <c r="CEU258" s="75"/>
      <c r="CEV258" s="75"/>
      <c r="CEW258" s="75"/>
      <c r="CEX258" s="75"/>
      <c r="CEY258" s="75"/>
      <c r="CEZ258" s="75"/>
      <c r="CFA258" s="75"/>
      <c r="CFB258" s="75"/>
      <c r="CFC258" s="75"/>
      <c r="CFD258" s="75"/>
      <c r="CFE258" s="75"/>
      <c r="CFF258" s="75"/>
      <c r="CFG258" s="75"/>
      <c r="CFH258" s="75"/>
      <c r="CFI258" s="75"/>
      <c r="CFJ258" s="75"/>
      <c r="CFK258" s="75"/>
      <c r="CFL258" s="75"/>
      <c r="CFM258" s="75"/>
      <c r="CFN258" s="75"/>
      <c r="CFO258" s="75"/>
      <c r="CFP258" s="75"/>
      <c r="CFQ258" s="75"/>
      <c r="CFR258" s="75"/>
      <c r="CFS258" s="75"/>
      <c r="CFT258" s="75"/>
      <c r="CFU258" s="75"/>
      <c r="CFV258" s="75"/>
      <c r="CFW258" s="75"/>
      <c r="CFX258" s="75"/>
      <c r="CFY258" s="75"/>
      <c r="CFZ258" s="75"/>
      <c r="CGA258" s="75"/>
      <c r="CGB258" s="75"/>
      <c r="CGC258" s="75"/>
      <c r="CGD258" s="75"/>
      <c r="CGE258" s="75"/>
      <c r="CGF258" s="75"/>
      <c r="CGG258" s="75"/>
      <c r="CGH258" s="75"/>
      <c r="CGI258" s="75"/>
      <c r="CGJ258" s="75"/>
      <c r="CGK258" s="75"/>
      <c r="CGL258" s="75"/>
      <c r="CGM258" s="75"/>
      <c r="CGN258" s="75"/>
      <c r="CGO258" s="75"/>
      <c r="CGP258" s="75"/>
      <c r="CGQ258" s="75"/>
      <c r="CGR258" s="75"/>
      <c r="CGS258" s="75"/>
      <c r="CGT258" s="75"/>
      <c r="CGU258" s="75"/>
      <c r="CGV258" s="75"/>
      <c r="CGW258" s="75"/>
      <c r="CGX258" s="75"/>
      <c r="CGY258" s="75"/>
      <c r="CGZ258" s="75"/>
      <c r="CHA258" s="75"/>
      <c r="CHB258" s="75"/>
      <c r="CHC258" s="75"/>
      <c r="CHD258" s="75"/>
      <c r="CHE258" s="75"/>
      <c r="CHF258" s="75"/>
      <c r="CHG258" s="75"/>
      <c r="CHH258" s="75"/>
      <c r="CHI258" s="75"/>
      <c r="CHJ258" s="75"/>
      <c r="CHK258" s="75"/>
      <c r="CHL258" s="75"/>
      <c r="CHM258" s="75"/>
      <c r="CHN258" s="75"/>
      <c r="CHO258" s="75"/>
      <c r="CHP258" s="75"/>
      <c r="CHQ258" s="75"/>
      <c r="CHR258" s="75"/>
      <c r="CHS258" s="75"/>
      <c r="CHT258" s="75"/>
      <c r="CHU258" s="75"/>
      <c r="CHV258" s="75"/>
      <c r="CHW258" s="75"/>
      <c r="CHX258" s="75"/>
      <c r="CHY258" s="75"/>
      <c r="CHZ258" s="75"/>
      <c r="CIA258" s="75"/>
      <c r="CIB258" s="75"/>
      <c r="CIC258" s="75"/>
      <c r="CID258" s="75"/>
      <c r="CIE258" s="75"/>
      <c r="CIF258" s="75"/>
      <c r="CIG258" s="75"/>
      <c r="CIH258" s="75"/>
      <c r="CII258" s="75"/>
      <c r="CIJ258" s="75"/>
      <c r="CIK258" s="75"/>
      <c r="CIL258" s="75"/>
      <c r="CIM258" s="75"/>
      <c r="CIN258" s="75"/>
      <c r="CIO258" s="75"/>
      <c r="CIP258" s="75"/>
      <c r="CIQ258" s="75"/>
      <c r="CIR258" s="75"/>
      <c r="CIS258" s="75"/>
      <c r="CIT258" s="75"/>
      <c r="CIU258" s="75"/>
      <c r="CIV258" s="75"/>
      <c r="CIW258" s="75"/>
      <c r="CIX258" s="75"/>
      <c r="CIY258" s="75"/>
      <c r="CIZ258" s="75"/>
      <c r="CJA258" s="75"/>
      <c r="CJB258" s="75"/>
      <c r="CJC258" s="75"/>
      <c r="CJD258" s="75"/>
      <c r="CJE258" s="75"/>
      <c r="CJF258" s="75"/>
      <c r="CJG258" s="75"/>
      <c r="CJH258" s="75"/>
      <c r="CJI258" s="75"/>
      <c r="CJJ258" s="75"/>
      <c r="CJK258" s="75"/>
      <c r="CJL258" s="75"/>
      <c r="CJM258" s="75"/>
      <c r="CJN258" s="75"/>
      <c r="CJO258" s="75"/>
      <c r="CJP258" s="75"/>
      <c r="CJQ258" s="75"/>
      <c r="CJR258" s="75"/>
      <c r="CJS258" s="75"/>
      <c r="CJT258" s="75"/>
      <c r="CJU258" s="75"/>
      <c r="CJV258" s="75"/>
      <c r="CJW258" s="75"/>
      <c r="CJX258" s="75"/>
      <c r="CJY258" s="75"/>
      <c r="CJZ258" s="75"/>
      <c r="CKA258" s="75"/>
      <c r="CKB258" s="75"/>
      <c r="CKC258" s="75"/>
      <c r="CKD258" s="75"/>
      <c r="CKE258" s="75"/>
      <c r="CKF258" s="75"/>
      <c r="CKG258" s="75"/>
      <c r="CKH258" s="75"/>
      <c r="CKI258" s="75"/>
      <c r="CKJ258" s="75"/>
      <c r="CKK258" s="75"/>
      <c r="CKL258" s="75"/>
      <c r="CKM258" s="75"/>
      <c r="CKN258" s="75"/>
      <c r="CKO258" s="75"/>
      <c r="CKP258" s="75"/>
      <c r="CKQ258" s="75"/>
      <c r="CKR258" s="75"/>
      <c r="CKS258" s="75"/>
      <c r="CKT258" s="75"/>
      <c r="CKU258" s="75"/>
      <c r="CKV258" s="75"/>
      <c r="CKW258" s="75"/>
      <c r="CKX258" s="75"/>
      <c r="CKY258" s="75"/>
      <c r="CKZ258" s="75"/>
      <c r="CLA258" s="75"/>
      <c r="CLB258" s="75"/>
      <c r="CLC258" s="75"/>
      <c r="CLD258" s="75"/>
      <c r="CLE258" s="75"/>
      <c r="CLF258" s="75"/>
      <c r="CLG258" s="75"/>
      <c r="CLH258" s="75"/>
      <c r="CLI258" s="75"/>
      <c r="CLJ258" s="75"/>
      <c r="CLK258" s="75"/>
      <c r="CLL258" s="75"/>
      <c r="CLM258" s="75"/>
      <c r="CLN258" s="75"/>
      <c r="CLO258" s="75"/>
      <c r="CLP258" s="75"/>
      <c r="CLQ258" s="75"/>
      <c r="CLR258" s="75"/>
      <c r="CLS258" s="75"/>
      <c r="CLT258" s="75"/>
      <c r="CLU258" s="75"/>
      <c r="CLV258" s="75"/>
      <c r="CLW258" s="75"/>
      <c r="CLX258" s="75"/>
      <c r="CLY258" s="75"/>
      <c r="CLZ258" s="75"/>
      <c r="CMA258" s="75"/>
      <c r="CMB258" s="75"/>
      <c r="CMC258" s="75"/>
      <c r="CMD258" s="75"/>
      <c r="CME258" s="75"/>
      <c r="CMF258" s="75"/>
      <c r="CMG258" s="75"/>
      <c r="CMH258" s="75"/>
      <c r="CMI258" s="75"/>
      <c r="CMJ258" s="75"/>
      <c r="CMK258" s="75"/>
      <c r="CML258" s="75"/>
      <c r="CMM258" s="75"/>
      <c r="CMN258" s="75"/>
      <c r="CMO258" s="75"/>
      <c r="CMP258" s="75"/>
      <c r="CMQ258" s="75"/>
      <c r="CMR258" s="75"/>
      <c r="CMS258" s="75"/>
      <c r="CMT258" s="75"/>
      <c r="CMU258" s="75"/>
      <c r="CMV258" s="75"/>
      <c r="CMW258" s="75"/>
      <c r="CMX258" s="75"/>
      <c r="CMY258" s="75"/>
      <c r="CMZ258" s="75"/>
      <c r="CNA258" s="75"/>
      <c r="CNB258" s="75"/>
      <c r="CNC258" s="75"/>
      <c r="CND258" s="75"/>
      <c r="CNE258" s="75"/>
      <c r="CNF258" s="75"/>
      <c r="CNG258" s="75"/>
      <c r="CNH258" s="75"/>
      <c r="CNI258" s="75"/>
      <c r="CNJ258" s="75"/>
      <c r="CNK258" s="75"/>
      <c r="CNL258" s="75"/>
      <c r="CNM258" s="75"/>
      <c r="CNN258" s="75"/>
      <c r="CNO258" s="75"/>
      <c r="CNP258" s="75"/>
      <c r="CNQ258" s="75"/>
      <c r="CNR258" s="75"/>
      <c r="CNS258" s="75"/>
      <c r="CNT258" s="75"/>
      <c r="CNU258" s="75"/>
      <c r="CNV258" s="75"/>
      <c r="CNW258" s="75"/>
      <c r="CNX258" s="75"/>
      <c r="CNY258" s="75"/>
      <c r="CNZ258" s="75"/>
      <c r="COA258" s="75"/>
      <c r="COB258" s="75"/>
      <c r="COC258" s="75"/>
      <c r="COD258" s="75"/>
      <c r="COE258" s="75"/>
      <c r="COF258" s="75"/>
      <c r="COG258" s="75"/>
      <c r="COH258" s="75"/>
      <c r="COI258" s="75"/>
      <c r="COJ258" s="75"/>
      <c r="COK258" s="75"/>
      <c r="COL258" s="75"/>
      <c r="COM258" s="75"/>
      <c r="CON258" s="75"/>
      <c r="COO258" s="75"/>
      <c r="COP258" s="75"/>
      <c r="COQ258" s="75"/>
      <c r="COR258" s="75"/>
      <c r="COS258" s="75"/>
      <c r="COT258" s="75"/>
      <c r="COU258" s="75"/>
      <c r="COV258" s="75"/>
      <c r="COW258" s="75"/>
      <c r="COX258" s="75"/>
      <c r="COY258" s="75"/>
      <c r="COZ258" s="75"/>
      <c r="CPA258" s="75"/>
      <c r="CPB258" s="75"/>
      <c r="CPC258" s="75"/>
      <c r="CPD258" s="75"/>
      <c r="CPE258" s="75"/>
      <c r="CPF258" s="75"/>
      <c r="CPG258" s="75"/>
      <c r="CPH258" s="75"/>
      <c r="CPI258" s="75"/>
      <c r="CPJ258" s="75"/>
      <c r="CPK258" s="75"/>
      <c r="CPL258" s="75"/>
      <c r="CPM258" s="75"/>
      <c r="CPN258" s="75"/>
      <c r="CPO258" s="75"/>
      <c r="CPP258" s="75"/>
      <c r="CPQ258" s="75"/>
      <c r="CPR258" s="75"/>
      <c r="CPS258" s="75"/>
      <c r="CPT258" s="75"/>
      <c r="CPU258" s="75"/>
      <c r="CPV258" s="75"/>
      <c r="CPW258" s="75"/>
      <c r="CPX258" s="75"/>
      <c r="CPY258" s="75"/>
      <c r="CPZ258" s="75"/>
      <c r="CQA258" s="75"/>
      <c r="CQB258" s="75"/>
      <c r="CQC258" s="75"/>
      <c r="CQD258" s="75"/>
      <c r="CQE258" s="75"/>
      <c r="CQF258" s="75"/>
      <c r="CQG258" s="75"/>
      <c r="CQH258" s="75"/>
      <c r="CQI258" s="75"/>
      <c r="CQJ258" s="75"/>
      <c r="CQK258" s="75"/>
      <c r="CQL258" s="75"/>
      <c r="CQM258" s="75"/>
      <c r="CQN258" s="75"/>
      <c r="CQO258" s="75"/>
      <c r="CQP258" s="75"/>
      <c r="CQQ258" s="75"/>
      <c r="CQR258" s="75"/>
      <c r="CQS258" s="75"/>
      <c r="CQT258" s="75"/>
      <c r="CQU258" s="75"/>
      <c r="CQV258" s="75"/>
      <c r="CQW258" s="75"/>
      <c r="CQX258" s="75"/>
      <c r="CQY258" s="75"/>
      <c r="CQZ258" s="75"/>
      <c r="CRA258" s="75"/>
      <c r="CRB258" s="75"/>
      <c r="CRC258" s="75"/>
      <c r="CRD258" s="75"/>
      <c r="CRE258" s="75"/>
      <c r="CRF258" s="75"/>
      <c r="CRG258" s="75"/>
      <c r="CRH258" s="75"/>
      <c r="CRI258" s="75"/>
      <c r="CRJ258" s="75"/>
      <c r="CRK258" s="75"/>
      <c r="CRL258" s="75"/>
      <c r="CRM258" s="75"/>
      <c r="CRN258" s="75"/>
      <c r="CRO258" s="75"/>
      <c r="CRP258" s="75"/>
      <c r="CRQ258" s="75"/>
      <c r="CRR258" s="75"/>
      <c r="CRS258" s="75"/>
      <c r="CRT258" s="75"/>
      <c r="CRU258" s="75"/>
      <c r="CRV258" s="75"/>
      <c r="CRW258" s="75"/>
      <c r="CRX258" s="75"/>
      <c r="CRY258" s="75"/>
      <c r="CRZ258" s="75"/>
      <c r="CSA258" s="75"/>
      <c r="CSB258" s="75"/>
      <c r="CSC258" s="75"/>
      <c r="CSD258" s="75"/>
      <c r="CSE258" s="75"/>
      <c r="CSF258" s="75"/>
      <c r="CSG258" s="75"/>
      <c r="CSH258" s="75"/>
      <c r="CSI258" s="75"/>
      <c r="CSJ258" s="75"/>
      <c r="CSK258" s="75"/>
      <c r="CSL258" s="75"/>
      <c r="CSM258" s="75"/>
      <c r="CSN258" s="75"/>
      <c r="CSO258" s="75"/>
      <c r="CSP258" s="75"/>
      <c r="CSQ258" s="75"/>
      <c r="CSR258" s="75"/>
      <c r="CSS258" s="75"/>
      <c r="CST258" s="75"/>
      <c r="CSU258" s="75"/>
      <c r="CSV258" s="75"/>
      <c r="CSW258" s="75"/>
      <c r="CSX258" s="75"/>
      <c r="CSY258" s="75"/>
      <c r="CSZ258" s="75"/>
      <c r="CTA258" s="75"/>
      <c r="CTB258" s="75"/>
      <c r="CTC258" s="75"/>
      <c r="CTD258" s="75"/>
      <c r="CTE258" s="75"/>
      <c r="CTF258" s="75"/>
      <c r="CTG258" s="75"/>
      <c r="CTH258" s="75"/>
      <c r="CTI258" s="75"/>
      <c r="CTJ258" s="75"/>
      <c r="CTK258" s="75"/>
      <c r="CTL258" s="75"/>
      <c r="CTM258" s="75"/>
      <c r="CTN258" s="75"/>
      <c r="CTO258" s="75"/>
      <c r="CTP258" s="75"/>
      <c r="CTQ258" s="75"/>
      <c r="CTR258" s="75"/>
      <c r="CTS258" s="75"/>
      <c r="CTT258" s="75"/>
      <c r="CTU258" s="75"/>
      <c r="CTV258" s="75"/>
      <c r="CTW258" s="75"/>
      <c r="CTX258" s="75"/>
      <c r="CTY258" s="75"/>
      <c r="CTZ258" s="75"/>
      <c r="CUA258" s="75"/>
      <c r="CUB258" s="75"/>
      <c r="CUC258" s="75"/>
      <c r="CUD258" s="75"/>
      <c r="CUE258" s="75"/>
      <c r="CUF258" s="75"/>
      <c r="CUG258" s="75"/>
      <c r="CUH258" s="75"/>
      <c r="CUI258" s="75"/>
      <c r="CUJ258" s="75"/>
      <c r="CUK258" s="75"/>
      <c r="CUL258" s="75"/>
      <c r="CUM258" s="75"/>
      <c r="CUN258" s="75"/>
      <c r="CUO258" s="75"/>
      <c r="CUP258" s="75"/>
      <c r="CUQ258" s="75"/>
      <c r="CUR258" s="75"/>
      <c r="CUS258" s="75"/>
      <c r="CUT258" s="75"/>
      <c r="CUU258" s="75"/>
      <c r="CUV258" s="75"/>
      <c r="CUW258" s="75"/>
      <c r="CUX258" s="75"/>
      <c r="CUY258" s="75"/>
      <c r="CUZ258" s="75"/>
      <c r="CVA258" s="75"/>
      <c r="CVB258" s="75"/>
      <c r="CVC258" s="75"/>
      <c r="CVD258" s="75"/>
      <c r="CVE258" s="75"/>
      <c r="CVF258" s="75"/>
      <c r="CVG258" s="75"/>
      <c r="CVH258" s="75"/>
      <c r="CVI258" s="75"/>
      <c r="CVJ258" s="75"/>
      <c r="CVK258" s="75"/>
      <c r="CVL258" s="75"/>
      <c r="CVM258" s="75"/>
      <c r="CVN258" s="75"/>
      <c r="CVO258" s="75"/>
      <c r="CVP258" s="75"/>
      <c r="CVQ258" s="75"/>
      <c r="CVR258" s="75"/>
      <c r="CVS258" s="75"/>
      <c r="CVT258" s="75"/>
      <c r="CVU258" s="75"/>
      <c r="CVV258" s="75"/>
      <c r="CVW258" s="75"/>
      <c r="CVX258" s="75"/>
      <c r="CVY258" s="75"/>
      <c r="CVZ258" s="75"/>
      <c r="CWA258" s="75"/>
      <c r="CWB258" s="75"/>
      <c r="CWC258" s="75"/>
      <c r="CWD258" s="75"/>
      <c r="CWE258" s="75"/>
      <c r="CWF258" s="75"/>
      <c r="CWG258" s="75"/>
      <c r="CWH258" s="75"/>
      <c r="CWI258" s="75"/>
      <c r="CWJ258" s="75"/>
      <c r="CWK258" s="75"/>
      <c r="CWL258" s="75"/>
      <c r="CWM258" s="75"/>
      <c r="CWN258" s="75"/>
      <c r="CWO258" s="75"/>
      <c r="CWP258" s="75"/>
      <c r="CWQ258" s="75"/>
      <c r="CWR258" s="75"/>
      <c r="CWS258" s="75"/>
      <c r="CWT258" s="75"/>
      <c r="CWU258" s="75"/>
      <c r="CWV258" s="75"/>
      <c r="CWW258" s="75"/>
      <c r="CWX258" s="75"/>
      <c r="CWY258" s="75"/>
      <c r="CWZ258" s="75"/>
      <c r="CXA258" s="75"/>
      <c r="CXB258" s="75"/>
      <c r="CXC258" s="75"/>
      <c r="CXD258" s="75"/>
      <c r="CXE258" s="75"/>
      <c r="CXF258" s="75"/>
      <c r="CXG258" s="75"/>
      <c r="CXH258" s="75"/>
      <c r="CXI258" s="75"/>
      <c r="CXJ258" s="75"/>
      <c r="CXK258" s="75"/>
      <c r="CXL258" s="75"/>
      <c r="CXM258" s="75"/>
      <c r="CXN258" s="75"/>
      <c r="CXO258" s="75"/>
      <c r="CXP258" s="75"/>
      <c r="CXQ258" s="75"/>
      <c r="CXR258" s="75"/>
      <c r="CXS258" s="75"/>
      <c r="CXT258" s="75"/>
      <c r="CXU258" s="75"/>
      <c r="CXV258" s="75"/>
      <c r="CXW258" s="75"/>
      <c r="CXX258" s="75"/>
      <c r="CXY258" s="75"/>
      <c r="CXZ258" s="75"/>
      <c r="CYA258" s="75"/>
      <c r="CYB258" s="75"/>
      <c r="CYC258" s="75"/>
      <c r="CYD258" s="75"/>
      <c r="CYE258" s="75"/>
      <c r="CYF258" s="75"/>
      <c r="CYG258" s="75"/>
      <c r="CYH258" s="75"/>
      <c r="CYI258" s="75"/>
      <c r="CYJ258" s="75"/>
      <c r="CYK258" s="75"/>
      <c r="CYL258" s="75"/>
      <c r="CYM258" s="75"/>
      <c r="CYN258" s="75"/>
      <c r="CYO258" s="75"/>
      <c r="CYP258" s="75"/>
      <c r="CYQ258" s="75"/>
      <c r="CYR258" s="75"/>
      <c r="CYS258" s="75"/>
      <c r="CYT258" s="75"/>
      <c r="CYU258" s="75"/>
      <c r="CYV258" s="75"/>
      <c r="CYW258" s="75"/>
      <c r="CYX258" s="75"/>
      <c r="CYY258" s="75"/>
      <c r="CYZ258" s="75"/>
      <c r="CZA258" s="75"/>
      <c r="CZB258" s="75"/>
      <c r="CZC258" s="75"/>
      <c r="CZD258" s="75"/>
      <c r="CZE258" s="75"/>
      <c r="CZF258" s="75"/>
      <c r="CZG258" s="75"/>
      <c r="CZH258" s="75"/>
      <c r="CZI258" s="75"/>
      <c r="CZJ258" s="75"/>
      <c r="CZK258" s="75"/>
      <c r="CZL258" s="75"/>
      <c r="CZM258" s="75"/>
      <c r="CZN258" s="75"/>
      <c r="CZO258" s="75"/>
      <c r="CZP258" s="75"/>
      <c r="CZQ258" s="75"/>
      <c r="CZR258" s="75"/>
      <c r="CZS258" s="75"/>
      <c r="CZT258" s="75"/>
      <c r="CZU258" s="75"/>
      <c r="CZV258" s="75"/>
      <c r="CZW258" s="75"/>
      <c r="CZX258" s="75"/>
      <c r="CZY258" s="75"/>
      <c r="CZZ258" s="75"/>
      <c r="DAA258" s="75"/>
      <c r="DAB258" s="75"/>
      <c r="DAC258" s="75"/>
      <c r="DAD258" s="75"/>
      <c r="DAE258" s="75"/>
      <c r="DAF258" s="75"/>
      <c r="DAG258" s="75"/>
      <c r="DAH258" s="75"/>
      <c r="DAI258" s="75"/>
      <c r="DAJ258" s="75"/>
      <c r="DAK258" s="75"/>
      <c r="DAL258" s="75"/>
      <c r="DAM258" s="75"/>
      <c r="DAN258" s="75"/>
      <c r="DAO258" s="75"/>
      <c r="DAP258" s="75"/>
      <c r="DAQ258" s="75"/>
      <c r="DAR258" s="75"/>
      <c r="DAS258" s="75"/>
      <c r="DAT258" s="75"/>
      <c r="DAU258" s="75"/>
      <c r="DAV258" s="75"/>
      <c r="DAW258" s="75"/>
      <c r="DAX258" s="75"/>
      <c r="DAY258" s="75"/>
      <c r="DAZ258" s="75"/>
      <c r="DBA258" s="75"/>
      <c r="DBB258" s="75"/>
      <c r="DBC258" s="75"/>
      <c r="DBD258" s="75"/>
      <c r="DBE258" s="75"/>
      <c r="DBF258" s="75"/>
      <c r="DBG258" s="75"/>
      <c r="DBH258" s="75"/>
      <c r="DBI258" s="75"/>
      <c r="DBJ258" s="75"/>
      <c r="DBK258" s="75"/>
      <c r="DBL258" s="75"/>
      <c r="DBM258" s="75"/>
      <c r="DBN258" s="75"/>
      <c r="DBO258" s="75"/>
      <c r="DBP258" s="75"/>
      <c r="DBQ258" s="75"/>
      <c r="DBR258" s="75"/>
      <c r="DBS258" s="75"/>
      <c r="DBT258" s="75"/>
      <c r="DBU258" s="75"/>
      <c r="DBV258" s="75"/>
      <c r="DBW258" s="75"/>
      <c r="DBX258" s="75"/>
      <c r="DBY258" s="75"/>
      <c r="DBZ258" s="75"/>
      <c r="DCA258" s="75"/>
      <c r="DCB258" s="75"/>
      <c r="DCC258" s="75"/>
      <c r="DCD258" s="75"/>
      <c r="DCE258" s="75"/>
      <c r="DCF258" s="75"/>
      <c r="DCG258" s="75"/>
      <c r="DCH258" s="75"/>
      <c r="DCI258" s="75"/>
      <c r="DCJ258" s="75"/>
      <c r="DCK258" s="75"/>
      <c r="DCL258" s="75"/>
      <c r="DCM258" s="75"/>
      <c r="DCN258" s="75"/>
      <c r="DCO258" s="75"/>
      <c r="DCP258" s="75"/>
      <c r="DCQ258" s="75"/>
      <c r="DCR258" s="75"/>
      <c r="DCS258" s="75"/>
      <c r="DCT258" s="75"/>
      <c r="DCU258" s="75"/>
      <c r="DCV258" s="75"/>
      <c r="DCW258" s="75"/>
      <c r="DCX258" s="75"/>
      <c r="DCY258" s="75"/>
      <c r="DCZ258" s="75"/>
      <c r="DDA258" s="75"/>
      <c r="DDB258" s="75"/>
      <c r="DDC258" s="75"/>
      <c r="DDD258" s="75"/>
      <c r="DDE258" s="75"/>
      <c r="DDF258" s="75"/>
      <c r="DDG258" s="75"/>
      <c r="DDH258" s="75"/>
      <c r="DDI258" s="75"/>
      <c r="DDJ258" s="75"/>
      <c r="DDK258" s="75"/>
      <c r="DDL258" s="75"/>
      <c r="DDM258" s="75"/>
      <c r="DDN258" s="75"/>
      <c r="DDO258" s="75"/>
      <c r="DDP258" s="75"/>
      <c r="DDQ258" s="75"/>
      <c r="DDR258" s="75"/>
      <c r="DDS258" s="75"/>
      <c r="DDT258" s="75"/>
      <c r="DDU258" s="75"/>
      <c r="DDV258" s="75"/>
      <c r="DDW258" s="75"/>
      <c r="DDX258" s="75"/>
      <c r="DDY258" s="75"/>
      <c r="DDZ258" s="75"/>
      <c r="DEA258" s="75"/>
      <c r="DEB258" s="75"/>
      <c r="DEC258" s="75"/>
      <c r="DED258" s="75"/>
      <c r="DEE258" s="75"/>
      <c r="DEF258" s="75"/>
      <c r="DEG258" s="75"/>
      <c r="DEH258" s="75"/>
      <c r="DEI258" s="75"/>
      <c r="DEJ258" s="75"/>
      <c r="DEK258" s="75"/>
      <c r="DEL258" s="75"/>
      <c r="DEM258" s="75"/>
      <c r="DEN258" s="75"/>
      <c r="DEO258" s="75"/>
      <c r="DEP258" s="75"/>
      <c r="DEQ258" s="75"/>
      <c r="DER258" s="75"/>
      <c r="DES258" s="75"/>
      <c r="DET258" s="75"/>
      <c r="DEU258" s="75"/>
      <c r="DEV258" s="75"/>
      <c r="DEW258" s="75"/>
      <c r="DEX258" s="75"/>
      <c r="DEY258" s="75"/>
      <c r="DEZ258" s="75"/>
      <c r="DFA258" s="75"/>
      <c r="DFB258" s="75"/>
      <c r="DFC258" s="75"/>
      <c r="DFD258" s="75"/>
      <c r="DFE258" s="75"/>
      <c r="DFF258" s="75"/>
      <c r="DFG258" s="75"/>
      <c r="DFH258" s="75"/>
      <c r="DFI258" s="75"/>
      <c r="DFJ258" s="75"/>
      <c r="DFK258" s="75"/>
      <c r="DFL258" s="75"/>
      <c r="DFM258" s="75"/>
      <c r="DFN258" s="75"/>
      <c r="DFO258" s="75"/>
      <c r="DFP258" s="75"/>
      <c r="DFQ258" s="75"/>
      <c r="DFR258" s="75"/>
      <c r="DFS258" s="75"/>
      <c r="DFT258" s="75"/>
      <c r="DFU258" s="75"/>
      <c r="DFV258" s="75"/>
      <c r="DFW258" s="75"/>
      <c r="DFX258" s="75"/>
      <c r="DFY258" s="75"/>
      <c r="DFZ258" s="75"/>
      <c r="DGA258" s="75"/>
      <c r="DGB258" s="75"/>
      <c r="DGC258" s="75"/>
      <c r="DGD258" s="75"/>
      <c r="DGE258" s="75"/>
      <c r="DGF258" s="75"/>
      <c r="DGG258" s="75"/>
      <c r="DGH258" s="75"/>
      <c r="DGI258" s="75"/>
      <c r="DGJ258" s="75"/>
      <c r="DGK258" s="75"/>
      <c r="DGL258" s="75"/>
      <c r="DGM258" s="75"/>
      <c r="DGN258" s="75"/>
      <c r="DGO258" s="75"/>
      <c r="DGP258" s="75"/>
      <c r="DGQ258" s="75"/>
      <c r="DGR258" s="75"/>
      <c r="DGS258" s="75"/>
      <c r="DGT258" s="75"/>
      <c r="DGU258" s="75"/>
      <c r="DGV258" s="75"/>
      <c r="DGW258" s="75"/>
      <c r="DGX258" s="75"/>
      <c r="DGY258" s="75"/>
      <c r="DGZ258" s="75"/>
      <c r="DHA258" s="75"/>
      <c r="DHB258" s="75"/>
      <c r="DHC258" s="75"/>
      <c r="DHD258" s="75"/>
      <c r="DHE258" s="75"/>
      <c r="DHF258" s="75"/>
      <c r="DHG258" s="75"/>
      <c r="DHH258" s="75"/>
      <c r="DHI258" s="75"/>
      <c r="DHJ258" s="75"/>
      <c r="DHK258" s="75"/>
      <c r="DHL258" s="75"/>
      <c r="DHM258" s="75"/>
      <c r="DHN258" s="75"/>
      <c r="DHO258" s="75"/>
      <c r="DHP258" s="75"/>
      <c r="DHQ258" s="75"/>
      <c r="DHR258" s="75"/>
      <c r="DHS258" s="75"/>
      <c r="DHT258" s="75"/>
      <c r="DHU258" s="75"/>
      <c r="DHV258" s="75"/>
      <c r="DHW258" s="75"/>
      <c r="DHX258" s="75"/>
      <c r="DHY258" s="75"/>
      <c r="DHZ258" s="75"/>
      <c r="DIA258" s="75"/>
      <c r="DIB258" s="75"/>
      <c r="DIC258" s="75"/>
      <c r="DID258" s="75"/>
      <c r="DIE258" s="75"/>
      <c r="DIF258" s="75"/>
      <c r="DIG258" s="75"/>
      <c r="DIH258" s="75"/>
      <c r="DII258" s="75"/>
      <c r="DIJ258" s="75"/>
      <c r="DIK258" s="75"/>
      <c r="DIL258" s="75"/>
      <c r="DIM258" s="75"/>
      <c r="DIN258" s="75"/>
      <c r="DIO258" s="75"/>
      <c r="DIP258" s="75"/>
      <c r="DIQ258" s="75"/>
      <c r="DIR258" s="75"/>
      <c r="DIS258" s="75"/>
      <c r="DIT258" s="75"/>
      <c r="DIU258" s="75"/>
      <c r="DIV258" s="75"/>
      <c r="DIW258" s="75"/>
      <c r="DIX258" s="75"/>
      <c r="DIY258" s="75"/>
      <c r="DIZ258" s="75"/>
      <c r="DJA258" s="75"/>
      <c r="DJB258" s="75"/>
      <c r="DJC258" s="75"/>
      <c r="DJD258" s="75"/>
      <c r="DJE258" s="75"/>
      <c r="DJF258" s="75"/>
      <c r="DJG258" s="75"/>
      <c r="DJH258" s="75"/>
      <c r="DJI258" s="75"/>
      <c r="DJJ258" s="75"/>
      <c r="DJK258" s="75"/>
      <c r="DJL258" s="75"/>
      <c r="DJM258" s="75"/>
      <c r="DJN258" s="75"/>
      <c r="DJO258" s="75"/>
      <c r="DJP258" s="75"/>
      <c r="DJQ258" s="75"/>
      <c r="DJR258" s="75"/>
      <c r="DJS258" s="75"/>
      <c r="DJT258" s="75"/>
      <c r="DJU258" s="75"/>
      <c r="DJV258" s="75"/>
      <c r="DJW258" s="75"/>
      <c r="DJX258" s="75"/>
      <c r="DJY258" s="75"/>
      <c r="DJZ258" s="75"/>
      <c r="DKA258" s="75"/>
      <c r="DKB258" s="75"/>
      <c r="DKC258" s="75"/>
      <c r="DKD258" s="75"/>
      <c r="DKE258" s="75"/>
      <c r="DKF258" s="75"/>
      <c r="DKG258" s="75"/>
      <c r="DKH258" s="75"/>
      <c r="DKI258" s="75"/>
      <c r="DKJ258" s="75"/>
      <c r="DKK258" s="75"/>
      <c r="DKL258" s="75"/>
      <c r="DKM258" s="75"/>
      <c r="DKN258" s="75"/>
      <c r="DKO258" s="75"/>
      <c r="DKP258" s="75"/>
      <c r="DKQ258" s="75"/>
      <c r="DKR258" s="75"/>
      <c r="DKS258" s="75"/>
      <c r="DKT258" s="75"/>
      <c r="DKU258" s="75"/>
      <c r="DKV258" s="75"/>
      <c r="DKW258" s="75"/>
      <c r="DKX258" s="75"/>
      <c r="DKY258" s="75"/>
      <c r="DKZ258" s="75"/>
      <c r="DLA258" s="75"/>
      <c r="DLB258" s="75"/>
      <c r="DLC258" s="75"/>
      <c r="DLD258" s="75"/>
      <c r="DLE258" s="75"/>
      <c r="DLF258" s="75"/>
      <c r="DLG258" s="75"/>
      <c r="DLH258" s="75"/>
      <c r="DLI258" s="75"/>
      <c r="DLJ258" s="75"/>
      <c r="DLK258" s="75"/>
      <c r="DLL258" s="75"/>
      <c r="DLM258" s="75"/>
      <c r="DLN258" s="75"/>
      <c r="DLO258" s="75"/>
      <c r="DLP258" s="75"/>
      <c r="DLQ258" s="75"/>
      <c r="DLR258" s="75"/>
      <c r="DLS258" s="75"/>
      <c r="DLT258" s="75"/>
      <c r="DLU258" s="75"/>
      <c r="DLV258" s="75"/>
      <c r="DLW258" s="75"/>
      <c r="DLX258" s="75"/>
      <c r="DLY258" s="75"/>
      <c r="DLZ258" s="75"/>
      <c r="DMA258" s="75"/>
      <c r="DMB258" s="75"/>
      <c r="DMC258" s="75"/>
      <c r="DMD258" s="75"/>
      <c r="DME258" s="75"/>
      <c r="DMF258" s="75"/>
      <c r="DMG258" s="75"/>
      <c r="DMH258" s="75"/>
      <c r="DMI258" s="75"/>
      <c r="DMJ258" s="75"/>
      <c r="DMK258" s="75"/>
      <c r="DML258" s="75"/>
      <c r="DMM258" s="75"/>
      <c r="DMN258" s="75"/>
      <c r="DMO258" s="75"/>
      <c r="DMP258" s="75"/>
      <c r="DMQ258" s="75"/>
      <c r="DMR258" s="75"/>
      <c r="DMS258" s="75"/>
      <c r="DMT258" s="75"/>
      <c r="DMU258" s="75"/>
      <c r="DMV258" s="75"/>
      <c r="DMW258" s="75"/>
      <c r="DMX258" s="75"/>
      <c r="DMY258" s="75"/>
      <c r="DMZ258" s="75"/>
      <c r="DNA258" s="75"/>
      <c r="DNB258" s="75"/>
      <c r="DNC258" s="75"/>
      <c r="DND258" s="75"/>
      <c r="DNE258" s="75"/>
      <c r="DNF258" s="75"/>
      <c r="DNG258" s="75"/>
      <c r="DNH258" s="75"/>
      <c r="DNI258" s="75"/>
      <c r="DNJ258" s="75"/>
      <c r="DNK258" s="75"/>
      <c r="DNL258" s="75"/>
      <c r="DNM258" s="75"/>
      <c r="DNN258" s="75"/>
      <c r="DNO258" s="75"/>
      <c r="DNP258" s="75"/>
      <c r="DNQ258" s="75"/>
      <c r="DNR258" s="75"/>
      <c r="DNS258" s="75"/>
      <c r="DNT258" s="75"/>
      <c r="DNU258" s="75"/>
      <c r="DNV258" s="75"/>
      <c r="DNW258" s="75"/>
      <c r="DNX258" s="75"/>
      <c r="DNY258" s="75"/>
      <c r="DNZ258" s="75"/>
      <c r="DOA258" s="75"/>
      <c r="DOB258" s="75"/>
      <c r="DOC258" s="75"/>
      <c r="DOD258" s="75"/>
      <c r="DOE258" s="75"/>
      <c r="DOF258" s="75"/>
      <c r="DOG258" s="75"/>
      <c r="DOH258" s="75"/>
      <c r="DOI258" s="75"/>
      <c r="DOJ258" s="75"/>
      <c r="DOK258" s="75"/>
      <c r="DOL258" s="75"/>
      <c r="DOM258" s="75"/>
      <c r="DON258" s="75"/>
      <c r="DOO258" s="75"/>
      <c r="DOP258" s="75"/>
      <c r="DOQ258" s="75"/>
      <c r="DOR258" s="75"/>
      <c r="DOS258" s="75"/>
      <c r="DOT258" s="75"/>
      <c r="DOU258" s="75"/>
      <c r="DOV258" s="75"/>
      <c r="DOW258" s="75"/>
      <c r="DOX258" s="75"/>
      <c r="DOY258" s="75"/>
      <c r="DOZ258" s="75"/>
      <c r="DPA258" s="75"/>
      <c r="DPB258" s="75"/>
      <c r="DPC258" s="75"/>
      <c r="DPD258" s="75"/>
      <c r="DPE258" s="75"/>
      <c r="DPF258" s="75"/>
      <c r="DPG258" s="75"/>
      <c r="DPH258" s="75"/>
      <c r="DPI258" s="75"/>
      <c r="DPJ258" s="75"/>
      <c r="DPK258" s="75"/>
      <c r="DPL258" s="75"/>
      <c r="DPM258" s="75"/>
      <c r="DPN258" s="75"/>
      <c r="DPO258" s="75"/>
      <c r="DPP258" s="75"/>
      <c r="DPQ258" s="75"/>
      <c r="DPR258" s="75"/>
      <c r="DPS258" s="75"/>
      <c r="DPT258" s="75"/>
      <c r="DPU258" s="75"/>
      <c r="DPV258" s="75"/>
      <c r="DPW258" s="75"/>
      <c r="DPX258" s="75"/>
      <c r="DPY258" s="75"/>
      <c r="DPZ258" s="75"/>
      <c r="DQA258" s="75"/>
      <c r="DQB258" s="75"/>
      <c r="DQC258" s="75"/>
      <c r="DQD258" s="75"/>
      <c r="DQE258" s="75"/>
      <c r="DQF258" s="75"/>
      <c r="DQG258" s="75"/>
      <c r="DQH258" s="75"/>
      <c r="DQI258" s="75"/>
      <c r="DQJ258" s="75"/>
      <c r="DQK258" s="75"/>
      <c r="DQL258" s="75"/>
      <c r="DQM258" s="75"/>
      <c r="DQN258" s="75"/>
      <c r="DQO258" s="75"/>
      <c r="DQP258" s="75"/>
      <c r="DQQ258" s="75"/>
      <c r="DQR258" s="75"/>
      <c r="DQS258" s="75"/>
      <c r="DQT258" s="75"/>
      <c r="DQU258" s="75"/>
      <c r="DQV258" s="75"/>
      <c r="DQW258" s="75"/>
      <c r="DQX258" s="75"/>
      <c r="DQY258" s="75"/>
      <c r="DQZ258" s="75"/>
      <c r="DRA258" s="75"/>
      <c r="DRB258" s="75"/>
      <c r="DRC258" s="75"/>
      <c r="DRD258" s="75"/>
      <c r="DRE258" s="75"/>
      <c r="DRF258" s="75"/>
      <c r="DRG258" s="75"/>
      <c r="DRH258" s="75"/>
      <c r="DRI258" s="75"/>
      <c r="DRJ258" s="75"/>
      <c r="DRK258" s="75"/>
      <c r="DRL258" s="75"/>
      <c r="DRM258" s="75"/>
      <c r="DRN258" s="75"/>
      <c r="DRO258" s="75"/>
      <c r="DRP258" s="75"/>
      <c r="DRQ258" s="75"/>
      <c r="DRR258" s="75"/>
      <c r="DRS258" s="75"/>
      <c r="DRT258" s="75"/>
      <c r="DRU258" s="75"/>
      <c r="DRV258" s="75"/>
      <c r="DRW258" s="75"/>
      <c r="DRX258" s="75"/>
      <c r="DRY258" s="75"/>
      <c r="DRZ258" s="75"/>
      <c r="DSA258" s="75"/>
      <c r="DSB258" s="75"/>
      <c r="DSC258" s="75"/>
      <c r="DSD258" s="75"/>
      <c r="DSE258" s="75"/>
      <c r="DSF258" s="75"/>
      <c r="DSG258" s="75"/>
      <c r="DSH258" s="75"/>
      <c r="DSI258" s="75"/>
      <c r="DSJ258" s="75"/>
      <c r="DSK258" s="75"/>
      <c r="DSL258" s="75"/>
      <c r="DSM258" s="75"/>
      <c r="DSN258" s="75"/>
      <c r="DSO258" s="75"/>
      <c r="DSP258" s="75"/>
      <c r="DSQ258" s="75"/>
      <c r="DSR258" s="75"/>
      <c r="DSS258" s="75"/>
      <c r="DST258" s="75"/>
      <c r="DSU258" s="75"/>
      <c r="DSV258" s="75"/>
      <c r="DSW258" s="75"/>
      <c r="DSX258" s="75"/>
      <c r="DSY258" s="75"/>
      <c r="DSZ258" s="75"/>
      <c r="DTA258" s="75"/>
      <c r="DTB258" s="75"/>
      <c r="DTC258" s="75"/>
      <c r="DTD258" s="75"/>
      <c r="DTE258" s="75"/>
      <c r="DTF258" s="75"/>
      <c r="DTG258" s="75"/>
      <c r="DTH258" s="75"/>
      <c r="DTI258" s="75"/>
      <c r="DTJ258" s="75"/>
      <c r="DTK258" s="75"/>
      <c r="DTL258" s="75"/>
      <c r="DTM258" s="75"/>
      <c r="DTN258" s="75"/>
      <c r="DTO258" s="75"/>
      <c r="DTP258" s="75"/>
      <c r="DTQ258" s="75"/>
      <c r="DTR258" s="75"/>
      <c r="DTS258" s="75"/>
      <c r="DTT258" s="75"/>
      <c r="DTU258" s="75"/>
      <c r="DTV258" s="75"/>
      <c r="DTW258" s="75"/>
      <c r="DTX258" s="75"/>
      <c r="DTY258" s="75"/>
      <c r="DTZ258" s="75"/>
      <c r="DUA258" s="75"/>
      <c r="DUB258" s="75"/>
      <c r="DUC258" s="75"/>
      <c r="DUD258" s="75"/>
      <c r="DUE258" s="75"/>
      <c r="DUF258" s="75"/>
      <c r="DUG258" s="75"/>
      <c r="DUH258" s="75"/>
      <c r="DUI258" s="75"/>
      <c r="DUJ258" s="75"/>
      <c r="DUK258" s="75"/>
      <c r="DUL258" s="75"/>
      <c r="DUM258" s="75"/>
      <c r="DUN258" s="75"/>
      <c r="DUO258" s="75"/>
      <c r="DUP258" s="75"/>
      <c r="DUQ258" s="75"/>
      <c r="DUR258" s="75"/>
      <c r="DUS258" s="75"/>
      <c r="DUT258" s="75"/>
      <c r="DUU258" s="75"/>
      <c r="DUV258" s="75"/>
      <c r="DUW258" s="75"/>
      <c r="DUX258" s="75"/>
      <c r="DUY258" s="75"/>
      <c r="DUZ258" s="75"/>
      <c r="DVA258" s="75"/>
      <c r="DVB258" s="75"/>
      <c r="DVC258" s="75"/>
      <c r="DVD258" s="75"/>
      <c r="DVE258" s="75"/>
      <c r="DVF258" s="75"/>
      <c r="DVG258" s="75"/>
      <c r="DVH258" s="75"/>
      <c r="DVI258" s="75"/>
      <c r="DVJ258" s="75"/>
      <c r="DVK258" s="75"/>
      <c r="DVL258" s="75"/>
      <c r="DVM258" s="75"/>
      <c r="DVN258" s="75"/>
      <c r="DVO258" s="75"/>
      <c r="DVP258" s="75"/>
      <c r="DVQ258" s="75"/>
      <c r="DVR258" s="75"/>
      <c r="DVS258" s="75"/>
      <c r="DVT258" s="75"/>
      <c r="DVU258" s="75"/>
      <c r="DVV258" s="75"/>
      <c r="DVW258" s="75"/>
      <c r="DVX258" s="75"/>
      <c r="DVY258" s="75"/>
      <c r="DVZ258" s="75"/>
      <c r="DWA258" s="75"/>
      <c r="DWB258" s="75"/>
      <c r="DWC258" s="75"/>
      <c r="DWD258" s="75"/>
      <c r="DWE258" s="75"/>
      <c r="DWF258" s="75"/>
      <c r="DWG258" s="75"/>
      <c r="DWH258" s="75"/>
      <c r="DWI258" s="75"/>
      <c r="DWJ258" s="75"/>
      <c r="DWK258" s="75"/>
      <c r="DWL258" s="75"/>
      <c r="DWM258" s="75"/>
      <c r="DWN258" s="75"/>
      <c r="DWO258" s="75"/>
      <c r="DWP258" s="75"/>
      <c r="DWQ258" s="75"/>
      <c r="DWR258" s="75"/>
      <c r="DWS258" s="75"/>
      <c r="DWT258" s="75"/>
      <c r="DWU258" s="75"/>
      <c r="DWV258" s="75"/>
      <c r="DWW258" s="75"/>
      <c r="DWX258" s="75"/>
      <c r="DWY258" s="75"/>
      <c r="DWZ258" s="75"/>
      <c r="DXA258" s="75"/>
      <c r="DXB258" s="75"/>
      <c r="DXC258" s="75"/>
      <c r="DXD258" s="75"/>
      <c r="DXE258" s="75"/>
      <c r="DXF258" s="75"/>
      <c r="DXG258" s="75"/>
      <c r="DXH258" s="75"/>
      <c r="DXI258" s="75"/>
      <c r="DXJ258" s="75"/>
      <c r="DXK258" s="75"/>
      <c r="DXL258" s="75"/>
      <c r="DXM258" s="75"/>
      <c r="DXN258" s="75"/>
      <c r="DXO258" s="75"/>
      <c r="DXP258" s="75"/>
      <c r="DXQ258" s="75"/>
      <c r="DXR258" s="75"/>
      <c r="DXS258" s="75"/>
      <c r="DXT258" s="75"/>
      <c r="DXU258" s="75"/>
      <c r="DXV258" s="75"/>
      <c r="DXW258" s="75"/>
      <c r="DXX258" s="75"/>
      <c r="DXY258" s="75"/>
      <c r="DXZ258" s="75"/>
      <c r="DYA258" s="75"/>
      <c r="DYB258" s="75"/>
      <c r="DYC258" s="75"/>
      <c r="DYD258" s="75"/>
      <c r="DYE258" s="75"/>
      <c r="DYF258" s="75"/>
      <c r="DYG258" s="75"/>
      <c r="DYH258" s="75"/>
      <c r="DYI258" s="75"/>
      <c r="DYJ258" s="75"/>
      <c r="DYK258" s="75"/>
      <c r="DYL258" s="75"/>
      <c r="DYM258" s="75"/>
      <c r="DYN258" s="75"/>
      <c r="DYO258" s="75"/>
      <c r="DYP258" s="75"/>
      <c r="DYQ258" s="75"/>
      <c r="DYR258" s="75"/>
      <c r="DYS258" s="75"/>
      <c r="DYT258" s="75"/>
      <c r="DYU258" s="75"/>
      <c r="DYV258" s="75"/>
      <c r="DYW258" s="75"/>
      <c r="DYX258" s="75"/>
      <c r="DYY258" s="75"/>
      <c r="DYZ258" s="75"/>
      <c r="DZA258" s="75"/>
      <c r="DZB258" s="75"/>
      <c r="DZC258" s="75"/>
      <c r="DZD258" s="75"/>
      <c r="DZE258" s="75"/>
      <c r="DZF258" s="75"/>
      <c r="DZG258" s="75"/>
      <c r="DZH258" s="75"/>
      <c r="DZI258" s="75"/>
      <c r="DZJ258" s="75"/>
      <c r="DZK258" s="75"/>
      <c r="DZL258" s="75"/>
      <c r="DZM258" s="75"/>
      <c r="DZN258" s="75"/>
      <c r="DZO258" s="75"/>
      <c r="DZP258" s="75"/>
      <c r="DZQ258" s="75"/>
      <c r="DZR258" s="75"/>
      <c r="DZS258" s="75"/>
      <c r="DZT258" s="75"/>
      <c r="DZU258" s="75"/>
      <c r="DZV258" s="75"/>
      <c r="DZW258" s="75"/>
      <c r="DZX258" s="75"/>
      <c r="DZY258" s="75"/>
      <c r="DZZ258" s="75"/>
      <c r="EAA258" s="75"/>
      <c r="EAB258" s="75"/>
      <c r="EAC258" s="75"/>
      <c r="EAD258" s="75"/>
      <c r="EAE258" s="75"/>
      <c r="EAF258" s="75"/>
      <c r="EAG258" s="75"/>
      <c r="EAH258" s="75"/>
      <c r="EAI258" s="75"/>
      <c r="EAJ258" s="75"/>
      <c r="EAK258" s="75"/>
      <c r="EAL258" s="75"/>
      <c r="EAM258" s="75"/>
      <c r="EAN258" s="75"/>
      <c r="EAO258" s="75"/>
      <c r="EAP258" s="75"/>
      <c r="EAQ258" s="75"/>
      <c r="EAR258" s="75"/>
      <c r="EAS258" s="75"/>
      <c r="EAT258" s="75"/>
      <c r="EAU258" s="75"/>
      <c r="EAV258" s="75"/>
      <c r="EAW258" s="75"/>
      <c r="EAX258" s="75"/>
      <c r="EAY258" s="75"/>
      <c r="EAZ258" s="75"/>
      <c r="EBA258" s="75"/>
      <c r="EBB258" s="75"/>
      <c r="EBC258" s="75"/>
      <c r="EBD258" s="75"/>
      <c r="EBE258" s="75"/>
      <c r="EBF258" s="75"/>
      <c r="EBG258" s="75"/>
      <c r="EBH258" s="75"/>
      <c r="EBI258" s="75"/>
      <c r="EBJ258" s="75"/>
      <c r="EBK258" s="75"/>
      <c r="EBL258" s="75"/>
      <c r="EBM258" s="75"/>
      <c r="EBN258" s="75"/>
      <c r="EBO258" s="75"/>
      <c r="EBP258" s="75"/>
      <c r="EBQ258" s="75"/>
      <c r="EBR258" s="75"/>
      <c r="EBS258" s="75"/>
      <c r="EBT258" s="75"/>
      <c r="EBU258" s="75"/>
      <c r="EBV258" s="75"/>
      <c r="EBW258" s="75"/>
      <c r="EBX258" s="75"/>
      <c r="EBY258" s="75"/>
      <c r="EBZ258" s="75"/>
      <c r="ECA258" s="75"/>
      <c r="ECB258" s="75"/>
      <c r="ECC258" s="75"/>
      <c r="ECD258" s="75"/>
      <c r="ECE258" s="75"/>
      <c r="ECF258" s="75"/>
      <c r="ECG258" s="75"/>
      <c r="ECH258" s="75"/>
      <c r="ECI258" s="75"/>
      <c r="ECJ258" s="75"/>
      <c r="ECK258" s="75"/>
      <c r="ECL258" s="75"/>
      <c r="ECM258" s="75"/>
      <c r="ECN258" s="75"/>
      <c r="ECO258" s="75"/>
      <c r="ECP258" s="75"/>
      <c r="ECQ258" s="75"/>
      <c r="ECR258" s="75"/>
      <c r="ECS258" s="75"/>
      <c r="ECT258" s="75"/>
      <c r="ECU258" s="75"/>
      <c r="ECV258" s="75"/>
      <c r="ECW258" s="75"/>
      <c r="ECX258" s="75"/>
      <c r="ECY258" s="75"/>
      <c r="ECZ258" s="75"/>
      <c r="EDA258" s="75"/>
      <c r="EDB258" s="75"/>
      <c r="EDC258" s="75"/>
      <c r="EDD258" s="75"/>
      <c r="EDE258" s="75"/>
      <c r="EDF258" s="75"/>
      <c r="EDG258" s="75"/>
      <c r="EDH258" s="75"/>
      <c r="EDI258" s="75"/>
      <c r="EDJ258" s="75"/>
      <c r="EDK258" s="75"/>
      <c r="EDL258" s="75"/>
      <c r="EDM258" s="75"/>
      <c r="EDN258" s="75"/>
      <c r="EDO258" s="75"/>
      <c r="EDP258" s="75"/>
      <c r="EDQ258" s="75"/>
      <c r="EDR258" s="75"/>
      <c r="EDS258" s="75"/>
      <c r="EDT258" s="75"/>
      <c r="EDU258" s="75"/>
      <c r="EDV258" s="75"/>
      <c r="EDW258" s="75"/>
      <c r="EDX258" s="75"/>
      <c r="EDY258" s="75"/>
      <c r="EDZ258" s="75"/>
      <c r="EEA258" s="75"/>
      <c r="EEB258" s="75"/>
      <c r="EEC258" s="75"/>
      <c r="EED258" s="75"/>
      <c r="EEE258" s="75"/>
      <c r="EEF258" s="75"/>
      <c r="EEG258" s="75"/>
      <c r="EEH258" s="75"/>
      <c r="EEI258" s="75"/>
      <c r="EEJ258" s="75"/>
      <c r="EEK258" s="75"/>
      <c r="EEL258" s="75"/>
      <c r="EEM258" s="75"/>
      <c r="EEN258" s="75"/>
      <c r="EEO258" s="75"/>
      <c r="EEP258" s="75"/>
      <c r="EEQ258" s="75"/>
      <c r="EER258" s="75"/>
      <c r="EES258" s="75"/>
      <c r="EET258" s="75"/>
      <c r="EEU258" s="75"/>
      <c r="EEV258" s="75"/>
      <c r="EEW258" s="75"/>
      <c r="EEX258" s="75"/>
      <c r="EEY258" s="75"/>
      <c r="EEZ258" s="75"/>
      <c r="EFA258" s="75"/>
      <c r="EFB258" s="75"/>
      <c r="EFC258" s="75"/>
      <c r="EFD258" s="75"/>
      <c r="EFE258" s="75"/>
      <c r="EFF258" s="75"/>
      <c r="EFG258" s="75"/>
      <c r="EFH258" s="75"/>
      <c r="EFI258" s="75"/>
      <c r="EFJ258" s="75"/>
      <c r="EFK258" s="75"/>
      <c r="EFL258" s="75"/>
      <c r="EFM258" s="75"/>
      <c r="EFN258" s="75"/>
      <c r="EFO258" s="75"/>
      <c r="EFP258" s="75"/>
      <c r="EFQ258" s="75"/>
      <c r="EFR258" s="75"/>
      <c r="EFS258" s="75"/>
      <c r="EFT258" s="75"/>
      <c r="EFU258" s="75"/>
      <c r="EFV258" s="75"/>
      <c r="EFW258" s="75"/>
      <c r="EFX258" s="75"/>
      <c r="EFY258" s="75"/>
      <c r="EFZ258" s="75"/>
      <c r="EGA258" s="75"/>
      <c r="EGB258" s="75"/>
      <c r="EGC258" s="75"/>
      <c r="EGD258" s="75"/>
      <c r="EGE258" s="75"/>
      <c r="EGF258" s="75"/>
      <c r="EGG258" s="75"/>
      <c r="EGH258" s="75"/>
      <c r="EGI258" s="75"/>
      <c r="EGJ258" s="75"/>
      <c r="EGK258" s="75"/>
      <c r="EGL258" s="75"/>
      <c r="EGM258" s="75"/>
      <c r="EGN258" s="75"/>
      <c r="EGO258" s="75"/>
      <c r="EGP258" s="75"/>
      <c r="EGQ258" s="75"/>
      <c r="EGR258" s="75"/>
      <c r="EGS258" s="75"/>
      <c r="EGT258" s="75"/>
      <c r="EGU258" s="75"/>
      <c r="EGV258" s="75"/>
      <c r="EGW258" s="75"/>
      <c r="EGX258" s="75"/>
      <c r="EGY258" s="75"/>
      <c r="EGZ258" s="75"/>
      <c r="EHA258" s="75"/>
      <c r="EHB258" s="75"/>
      <c r="EHC258" s="75"/>
      <c r="EHD258" s="75"/>
      <c r="EHE258" s="75"/>
      <c r="EHF258" s="75"/>
      <c r="EHG258" s="75"/>
      <c r="EHH258" s="75"/>
      <c r="EHI258" s="75"/>
      <c r="EHJ258" s="75"/>
      <c r="EHK258" s="75"/>
      <c r="EHL258" s="75"/>
      <c r="EHM258" s="75"/>
      <c r="EHN258" s="75"/>
      <c r="EHO258" s="75"/>
      <c r="EHP258" s="75"/>
      <c r="EHQ258" s="75"/>
      <c r="EHR258" s="75"/>
      <c r="EHS258" s="75"/>
      <c r="EHT258" s="75"/>
      <c r="EHU258" s="75"/>
      <c r="EHV258" s="75"/>
      <c r="EHW258" s="75"/>
      <c r="EHX258" s="75"/>
      <c r="EHY258" s="75"/>
      <c r="EHZ258" s="75"/>
      <c r="EIA258" s="75"/>
      <c r="EIB258" s="75"/>
      <c r="EIC258" s="75"/>
      <c r="EID258" s="75"/>
      <c r="EIE258" s="75"/>
      <c r="EIF258" s="75"/>
      <c r="EIG258" s="75"/>
      <c r="EIH258" s="75"/>
      <c r="EII258" s="75"/>
      <c r="EIJ258" s="75"/>
      <c r="EIK258" s="75"/>
      <c r="EIL258" s="75"/>
      <c r="EIM258" s="75"/>
      <c r="EIN258" s="75"/>
      <c r="EIO258" s="75"/>
      <c r="EIP258" s="75"/>
      <c r="EIQ258" s="75"/>
    </row>
    <row r="259" spans="1:3631" customFormat="1" ht="16.5" customHeight="1" thickBot="1" x14ac:dyDescent="0.3">
      <c r="A259" s="338" t="s">
        <v>625</v>
      </c>
      <c r="B259" s="345"/>
      <c r="C259" s="345"/>
      <c r="D259" s="343">
        <f>SUM(D248:D258)</f>
        <v>5197</v>
      </c>
      <c r="E259" s="48"/>
      <c r="F259" s="48"/>
      <c r="G259" s="83"/>
      <c r="H259" s="48"/>
      <c r="I259" s="48"/>
      <c r="J259" s="48"/>
      <c r="K259" s="48"/>
      <c r="L259" s="48"/>
      <c r="M259" s="48"/>
      <c r="N259" s="48"/>
      <c r="O259" s="48"/>
    </row>
    <row r="260" spans="1:3631" s="28" customFormat="1" x14ac:dyDescent="0.25">
      <c r="A260" s="145" t="s">
        <v>181</v>
      </c>
      <c r="B260" s="325"/>
      <c r="C260" s="325"/>
      <c r="D260" s="325"/>
      <c r="E260" s="139"/>
      <c r="F260" s="139"/>
      <c r="G260" s="146"/>
      <c r="H260" s="139"/>
      <c r="I260" s="139"/>
      <c r="J260" s="139"/>
      <c r="K260" s="139"/>
      <c r="L260" s="139"/>
      <c r="M260" s="139"/>
      <c r="N260" s="139"/>
      <c r="O260" s="48"/>
    </row>
    <row r="261" spans="1:3631" customFormat="1" x14ac:dyDescent="0.25">
      <c r="A261" s="35" t="s">
        <v>626</v>
      </c>
      <c r="B261" s="247"/>
      <c r="C261" s="247"/>
      <c r="D261" s="247" t="s">
        <v>627</v>
      </c>
      <c r="E261" s="122"/>
      <c r="F261" s="122"/>
      <c r="G261" s="123"/>
      <c r="H261" s="122"/>
      <c r="I261" s="122"/>
      <c r="J261" s="95">
        <v>0</v>
      </c>
      <c r="K261" s="48"/>
      <c r="L261" s="122"/>
      <c r="M261" s="122"/>
      <c r="N261" s="95"/>
      <c r="O261" s="48"/>
    </row>
    <row r="262" spans="1:3631" customFormat="1" x14ac:dyDescent="0.25">
      <c r="A262" s="29" t="s">
        <v>164</v>
      </c>
      <c r="B262" s="354">
        <f>'2024-2025 Budget '!R77</f>
        <v>2655</v>
      </c>
      <c r="C262" s="354">
        <f>'2024-2025 Budget '!R263</f>
        <v>2655</v>
      </c>
      <c r="D262" s="248"/>
      <c r="E262" s="155">
        <v>5636.25</v>
      </c>
      <c r="F262" s="155">
        <v>5636.25</v>
      </c>
      <c r="G262" s="50"/>
      <c r="H262" s="49">
        <v>5197.05</v>
      </c>
      <c r="I262" s="49">
        <v>5197.08</v>
      </c>
      <c r="J262" s="49"/>
      <c r="K262" s="48"/>
      <c r="L262" s="156">
        <v>4299</v>
      </c>
      <c r="M262" s="156">
        <v>4299</v>
      </c>
      <c r="N262" s="49" t="s">
        <v>106</v>
      </c>
      <c r="O262" s="48"/>
    </row>
    <row r="263" spans="1:3631" customFormat="1" x14ac:dyDescent="0.25">
      <c r="A263" s="62" t="s">
        <v>182</v>
      </c>
      <c r="B263" s="354">
        <f>'2024-2025 Budget '!R76</f>
        <v>0</v>
      </c>
      <c r="C263" s="354">
        <f>'2024-2025 Budget '!R262</f>
        <v>0</v>
      </c>
      <c r="D263" s="248"/>
      <c r="E263" s="55">
        <v>0</v>
      </c>
      <c r="F263" s="155">
        <v>0</v>
      </c>
      <c r="G263" s="70"/>
      <c r="H263" s="49">
        <v>481</v>
      </c>
      <c r="I263" s="55">
        <v>481</v>
      </c>
      <c r="J263" s="55"/>
      <c r="K263" s="48"/>
      <c r="L263" s="55"/>
      <c r="M263" s="55"/>
      <c r="N263" s="55"/>
      <c r="O263" s="48"/>
    </row>
    <row r="264" spans="1:3631" customFormat="1" x14ac:dyDescent="0.25">
      <c r="A264" s="62" t="s">
        <v>117</v>
      </c>
      <c r="B264" s="248"/>
      <c r="C264" s="248"/>
      <c r="D264" s="248"/>
      <c r="E264" s="55"/>
      <c r="F264" s="55"/>
      <c r="G264" s="70"/>
      <c r="H264" s="55"/>
      <c r="I264" s="55"/>
      <c r="J264" s="55"/>
      <c r="K264" s="48"/>
      <c r="L264" s="55"/>
      <c r="M264" s="55"/>
      <c r="N264" s="55"/>
      <c r="O264" s="48"/>
    </row>
    <row r="265" spans="1:3631" customFormat="1" ht="18.75" thickBot="1" x14ac:dyDescent="0.3">
      <c r="A265" s="62"/>
      <c r="B265" s="248"/>
      <c r="C265" s="248"/>
      <c r="D265" s="248"/>
      <c r="E265" s="55"/>
      <c r="F265" s="55"/>
      <c r="G265" s="70"/>
      <c r="H265" s="55"/>
      <c r="I265" s="55"/>
      <c r="J265" s="55"/>
      <c r="K265" s="48"/>
      <c r="L265" s="55"/>
      <c r="M265" s="55"/>
      <c r="N265" s="55"/>
      <c r="O265" s="48"/>
    </row>
    <row r="266" spans="1:3631" s="75" customFormat="1" ht="19.5" thickTop="1" thickBot="1" x14ac:dyDescent="0.3">
      <c r="A266" s="92" t="s">
        <v>183</v>
      </c>
      <c r="B266" s="250">
        <f>SUM(B262:B265)</f>
        <v>2655</v>
      </c>
      <c r="C266" s="250">
        <f>SUM(C262:C265)</f>
        <v>2655</v>
      </c>
      <c r="D266" s="250">
        <f>B266-C266</f>
        <v>0</v>
      </c>
      <c r="E266" s="93">
        <f>SUM(E262:E265)</f>
        <v>5636.25</v>
      </c>
      <c r="F266" s="93">
        <f t="shared" ref="F266:I266" si="28">SUM(F262:F265)</f>
        <v>5636.25</v>
      </c>
      <c r="G266" s="93">
        <f t="shared" si="28"/>
        <v>0</v>
      </c>
      <c r="H266" s="93">
        <f t="shared" si="28"/>
        <v>5678.05</v>
      </c>
      <c r="I266" s="93">
        <f t="shared" si="28"/>
        <v>5678.08</v>
      </c>
      <c r="J266" s="93">
        <f>J261+H266-I266</f>
        <v>-2.9999999999745341E-2</v>
      </c>
      <c r="K266" s="93">
        <v>0</v>
      </c>
      <c r="L266" s="93">
        <f t="shared" ref="L266" si="29">SUM(L262:L265)</f>
        <v>4299</v>
      </c>
      <c r="M266" s="93">
        <f t="shared" ref="M266" si="30">SUM(M262:M265)</f>
        <v>4299</v>
      </c>
      <c r="N266" s="93">
        <f>J266+L266-M266</f>
        <v>-2.9999999999745341E-2</v>
      </c>
      <c r="O266" s="74">
        <f>L266-M266</f>
        <v>0</v>
      </c>
    </row>
    <row r="267" spans="1:3631" customFormat="1" ht="7.5" customHeight="1" x14ac:dyDescent="0.25">
      <c r="A267" s="6"/>
      <c r="B267" s="248"/>
      <c r="C267" s="248"/>
      <c r="D267" s="248"/>
      <c r="E267" s="48"/>
      <c r="F267" s="48"/>
      <c r="G267" s="111"/>
      <c r="H267" s="48"/>
      <c r="I267" s="48"/>
      <c r="J267" s="48"/>
      <c r="K267" s="48"/>
      <c r="L267" s="48"/>
      <c r="M267" s="48"/>
      <c r="N267" s="48"/>
      <c r="O267" s="48"/>
    </row>
    <row r="268" spans="1:3631" s="28" customFormat="1" x14ac:dyDescent="0.25">
      <c r="A268" s="136" t="s">
        <v>184</v>
      </c>
      <c r="B268" s="257"/>
      <c r="C268" s="257"/>
      <c r="D268" s="257"/>
      <c r="E268" s="137"/>
      <c r="F268" s="137"/>
      <c r="G268" s="138"/>
      <c r="H268" s="137"/>
      <c r="I268" s="137"/>
      <c r="J268" s="137"/>
      <c r="K268" s="139"/>
      <c r="L268" s="137"/>
      <c r="M268" s="137"/>
      <c r="N268" s="137"/>
      <c r="O268" s="48"/>
    </row>
    <row r="269" spans="1:3631" customFormat="1" x14ac:dyDescent="0.25">
      <c r="A269" s="35" t="s">
        <v>628</v>
      </c>
      <c r="B269" s="247"/>
      <c r="C269" s="247"/>
      <c r="D269" s="247" t="s">
        <v>627</v>
      </c>
      <c r="E269" s="107"/>
      <c r="F269" s="107"/>
      <c r="G269" s="108"/>
      <c r="H269" s="107"/>
      <c r="I269" s="107"/>
      <c r="J269" s="86">
        <v>0</v>
      </c>
      <c r="K269" s="48"/>
      <c r="L269" s="107"/>
      <c r="M269" s="107"/>
      <c r="N269" s="86"/>
      <c r="O269" s="48"/>
    </row>
    <row r="270" spans="1:3631" customFormat="1" x14ac:dyDescent="0.25">
      <c r="A270" s="29" t="s">
        <v>172</v>
      </c>
      <c r="B270" s="354">
        <f>'2024-2025 Budget '!R113</f>
        <v>2124</v>
      </c>
      <c r="C270" s="354">
        <f>'2024-2025 Budget '!R314</f>
        <v>2124</v>
      </c>
      <c r="D270" s="248"/>
      <c r="E270" s="49">
        <v>2254.5</v>
      </c>
      <c r="F270" s="49">
        <v>2254.5</v>
      </c>
      <c r="G270" s="50"/>
      <c r="H270" s="49">
        <v>2078.85</v>
      </c>
      <c r="I270" s="49">
        <v>2078.85</v>
      </c>
      <c r="J270" s="49"/>
      <c r="K270" s="48"/>
      <c r="L270" s="49">
        <v>1612.125</v>
      </c>
      <c r="M270" s="49">
        <v>1612.125</v>
      </c>
      <c r="N270" s="49" t="s">
        <v>106</v>
      </c>
      <c r="O270" s="48"/>
    </row>
    <row r="271" spans="1:3631" customFormat="1" ht="18.75" thickBot="1" x14ac:dyDescent="0.3">
      <c r="A271" s="62" t="s">
        <v>185</v>
      </c>
      <c r="B271" s="248"/>
      <c r="C271" s="248"/>
      <c r="D271" s="248"/>
      <c r="E271" s="55"/>
      <c r="F271" s="55">
        <v>0</v>
      </c>
      <c r="G271" s="70"/>
      <c r="H271" s="55">
        <v>0</v>
      </c>
      <c r="I271" s="55"/>
      <c r="J271" s="55"/>
      <c r="K271" s="48"/>
      <c r="L271" s="55"/>
      <c r="M271" s="55"/>
      <c r="N271" s="55"/>
      <c r="O271" s="48"/>
    </row>
    <row r="272" spans="1:3631" s="75" customFormat="1" ht="19.5" thickTop="1" thickBot="1" x14ac:dyDescent="0.3">
      <c r="A272" s="92" t="s">
        <v>186</v>
      </c>
      <c r="B272" s="250">
        <f>SUM(B270:B271)</f>
        <v>2124</v>
      </c>
      <c r="C272" s="250">
        <f>SUM(C270:C271)</f>
        <v>2124</v>
      </c>
      <c r="D272" s="250">
        <f>B272-C272</f>
        <v>0</v>
      </c>
      <c r="E272" s="93">
        <f>SUM(E270:E271)</f>
        <v>2254.5</v>
      </c>
      <c r="F272" s="93">
        <f t="shared" ref="F272:I272" si="31">SUM(F270:F271)</f>
        <v>2254.5</v>
      </c>
      <c r="G272" s="93">
        <f t="shared" si="31"/>
        <v>0</v>
      </c>
      <c r="H272" s="93">
        <f t="shared" si="31"/>
        <v>2078.85</v>
      </c>
      <c r="I272" s="93">
        <f t="shared" si="31"/>
        <v>2078.85</v>
      </c>
      <c r="J272" s="93">
        <f>J269+H272-I272</f>
        <v>0</v>
      </c>
      <c r="K272" s="93">
        <v>0</v>
      </c>
      <c r="L272" s="93">
        <f t="shared" ref="L272" si="32">SUM(L270:L271)</f>
        <v>1612.125</v>
      </c>
      <c r="M272" s="93">
        <f t="shared" ref="M272" si="33">SUM(M270:M271)</f>
        <v>1612.125</v>
      </c>
      <c r="N272" s="93">
        <f>J272+L272-M272</f>
        <v>0</v>
      </c>
      <c r="O272" s="74">
        <f>L272-M272</f>
        <v>0</v>
      </c>
    </row>
    <row r="273" spans="1:15" customFormat="1" ht="18.75" customHeight="1" x14ac:dyDescent="0.25">
      <c r="A273" s="6"/>
      <c r="B273" s="248"/>
      <c r="C273" s="248"/>
      <c r="D273" s="248"/>
      <c r="E273" s="48"/>
      <c r="F273" s="48"/>
      <c r="G273" s="111"/>
      <c r="H273" s="48"/>
      <c r="I273" s="48"/>
      <c r="J273" s="48"/>
      <c r="K273" s="48"/>
      <c r="L273" s="48"/>
      <c r="M273" s="48"/>
      <c r="N273" s="48"/>
      <c r="O273" s="48"/>
    </row>
    <row r="274" spans="1:15" s="28" customFormat="1" x14ac:dyDescent="0.25">
      <c r="A274" s="136" t="s">
        <v>187</v>
      </c>
      <c r="B274" s="257"/>
      <c r="C274" s="257"/>
      <c r="D274" s="257"/>
      <c r="E274" s="137"/>
      <c r="F274" s="137"/>
      <c r="G274" s="138"/>
      <c r="H274" s="137"/>
      <c r="I274" s="137"/>
      <c r="J274" s="137"/>
      <c r="K274" s="139"/>
      <c r="L274" s="137"/>
      <c r="M274" s="137"/>
      <c r="N274" s="137"/>
      <c r="O274" s="48"/>
    </row>
    <row r="275" spans="1:15" customFormat="1" x14ac:dyDescent="0.25">
      <c r="A275" s="35" t="s">
        <v>629</v>
      </c>
      <c r="B275" s="247"/>
      <c r="C275" s="247"/>
      <c r="D275" s="247" t="s">
        <v>627</v>
      </c>
      <c r="E275" s="107"/>
      <c r="F275" s="107"/>
      <c r="G275" s="108"/>
      <c r="H275" s="107"/>
      <c r="I275" s="107"/>
      <c r="J275" s="86">
        <v>0</v>
      </c>
      <c r="K275" s="48"/>
      <c r="L275" s="107"/>
      <c r="M275" s="107"/>
      <c r="N275" s="86"/>
      <c r="O275" s="48"/>
    </row>
    <row r="276" spans="1:15" customFormat="1" x14ac:dyDescent="0.25">
      <c r="A276" s="29" t="s">
        <v>172</v>
      </c>
      <c r="B276" s="354">
        <f>'2024-2025 Budget '!R60</f>
        <v>1062</v>
      </c>
      <c r="C276" s="354">
        <f>'2024-2025 Budget '!R247</f>
        <v>1062</v>
      </c>
      <c r="D276" s="248"/>
      <c r="E276" s="49">
        <v>2254.5</v>
      </c>
      <c r="F276" s="49">
        <v>2254.5</v>
      </c>
      <c r="G276" s="50"/>
      <c r="H276" s="49">
        <v>2078.85</v>
      </c>
      <c r="I276" s="49">
        <v>2078.85</v>
      </c>
      <c r="J276" s="49"/>
      <c r="K276" s="48"/>
      <c r="L276" s="49">
        <v>1074.75</v>
      </c>
      <c r="M276" s="49">
        <v>1074.75</v>
      </c>
      <c r="N276" s="49"/>
      <c r="O276" s="48"/>
    </row>
    <row r="277" spans="1:15" customFormat="1" x14ac:dyDescent="0.25">
      <c r="A277" s="62" t="s">
        <v>188</v>
      </c>
      <c r="B277" s="354">
        <f>'2024-2025 Budget '!R59</f>
        <v>5000</v>
      </c>
      <c r="C277" s="354">
        <f>'2024-2025 Budget '!R249</f>
        <v>5000</v>
      </c>
      <c r="D277" s="248"/>
      <c r="E277" s="55">
        <v>5000</v>
      </c>
      <c r="F277" s="55">
        <v>5000</v>
      </c>
      <c r="G277" s="70"/>
      <c r="H277" s="55">
        <v>2000</v>
      </c>
      <c r="I277" s="55">
        <v>2000</v>
      </c>
      <c r="J277" s="55"/>
      <c r="K277" s="48"/>
      <c r="L277" s="55">
        <v>2000</v>
      </c>
      <c r="M277" s="55">
        <v>2000</v>
      </c>
      <c r="N277" s="55"/>
      <c r="O277" s="48"/>
    </row>
    <row r="278" spans="1:15" customFormat="1" x14ac:dyDescent="0.25">
      <c r="A278" s="62" t="s">
        <v>189</v>
      </c>
      <c r="B278" s="354">
        <f>'2024-2025 Budget '!R58</f>
        <v>2000</v>
      </c>
      <c r="C278" s="354">
        <f>'2024-2025 Budget '!R248</f>
        <v>2000</v>
      </c>
      <c r="D278" s="248"/>
      <c r="E278" s="55">
        <v>0</v>
      </c>
      <c r="F278" s="55"/>
      <c r="G278" s="70"/>
      <c r="H278" s="55">
        <v>1500</v>
      </c>
      <c r="I278" s="55">
        <v>1500</v>
      </c>
      <c r="J278" s="55"/>
      <c r="K278" s="48"/>
      <c r="L278" s="55"/>
      <c r="M278" s="55"/>
      <c r="N278" s="55"/>
      <c r="O278" s="48"/>
    </row>
    <row r="279" spans="1:15" customFormat="1" ht="18.75" thickBot="1" x14ac:dyDescent="0.3">
      <c r="A279" s="62" t="s">
        <v>190</v>
      </c>
      <c r="B279" s="248"/>
      <c r="C279" s="248"/>
      <c r="D279" s="248"/>
      <c r="E279" s="55">
        <v>0</v>
      </c>
      <c r="F279" s="55"/>
      <c r="G279" s="70"/>
      <c r="H279" s="55"/>
      <c r="I279" s="55"/>
      <c r="J279" s="55"/>
      <c r="K279" s="48"/>
      <c r="L279" s="55"/>
      <c r="M279" s="55"/>
      <c r="N279" s="55"/>
      <c r="O279" s="48"/>
    </row>
    <row r="280" spans="1:15" s="75" customFormat="1" ht="19.5" thickTop="1" thickBot="1" x14ac:dyDescent="0.3">
      <c r="A280" s="92" t="s">
        <v>191</v>
      </c>
      <c r="B280" s="250">
        <f>SUM(B276:B279)</f>
        <v>8062</v>
      </c>
      <c r="C280" s="250">
        <f>SUM(C276:C279)</f>
        <v>8062</v>
      </c>
      <c r="D280" s="250">
        <f>B280-C280</f>
        <v>0</v>
      </c>
      <c r="E280" s="93">
        <f>SUM(E276:E279)</f>
        <v>7254.5</v>
      </c>
      <c r="F280" s="93">
        <f>SUM(F276:F279)</f>
        <v>7254.5</v>
      </c>
      <c r="G280" s="93">
        <f>SUM(G276:G279)</f>
        <v>0</v>
      </c>
      <c r="H280" s="93">
        <f>SUM(H276:H279)</f>
        <v>5578.85</v>
      </c>
      <c r="I280" s="93">
        <f>SUM(I276:I279)</f>
        <v>5578.85</v>
      </c>
      <c r="J280" s="93">
        <f>J275+H280-I280</f>
        <v>0</v>
      </c>
      <c r="K280" s="93">
        <v>0</v>
      </c>
      <c r="L280" s="93">
        <f>SUM(L276:L279)</f>
        <v>3074.75</v>
      </c>
      <c r="M280" s="93">
        <f>SUM(M276:M279)</f>
        <v>3074.75</v>
      </c>
      <c r="N280" s="93">
        <f>J280+L280-M280</f>
        <v>0</v>
      </c>
      <c r="O280" s="74">
        <f>L280-M280</f>
        <v>0</v>
      </c>
    </row>
    <row r="281" spans="1:15" customFormat="1" ht="7.5" customHeight="1" x14ac:dyDescent="0.25">
      <c r="A281" s="6"/>
      <c r="B281" s="248"/>
      <c r="C281" s="248"/>
      <c r="D281" s="248"/>
      <c r="E281" s="48"/>
      <c r="F281" s="48"/>
      <c r="G281" s="111"/>
      <c r="H281" s="48"/>
      <c r="I281" s="48"/>
      <c r="J281" s="48"/>
      <c r="K281" s="48"/>
      <c r="L281" s="48"/>
      <c r="M281" s="48"/>
      <c r="N281" s="48"/>
      <c r="O281" s="48"/>
    </row>
    <row r="282" spans="1:15" s="28" customFormat="1" x14ac:dyDescent="0.25">
      <c r="A282" s="136" t="s">
        <v>192</v>
      </c>
      <c r="B282" s="257"/>
      <c r="C282" s="257"/>
      <c r="D282" s="257"/>
      <c r="E282" s="137"/>
      <c r="F282" s="137"/>
      <c r="G282" s="138"/>
      <c r="H282" s="137"/>
      <c r="I282" s="137"/>
      <c r="J282" s="137"/>
      <c r="K282" s="139"/>
      <c r="L282" s="137"/>
      <c r="M282" s="137"/>
      <c r="N282" s="137"/>
      <c r="O282" s="48"/>
    </row>
    <row r="283" spans="1:15" customFormat="1" x14ac:dyDescent="0.25">
      <c r="A283" s="35" t="s">
        <v>615</v>
      </c>
      <c r="B283" s="247"/>
      <c r="C283" s="247"/>
      <c r="D283" s="247" t="s">
        <v>627</v>
      </c>
      <c r="E283" s="107"/>
      <c r="F283" s="107"/>
      <c r="G283" s="108"/>
      <c r="H283" s="107"/>
      <c r="I283" s="107"/>
      <c r="J283" s="86">
        <v>0</v>
      </c>
      <c r="K283" s="48"/>
      <c r="L283" s="107"/>
      <c r="M283" s="107"/>
      <c r="N283" s="86"/>
      <c r="O283" s="48"/>
    </row>
    <row r="284" spans="1:15" customFormat="1" x14ac:dyDescent="0.25">
      <c r="A284" s="29" t="s">
        <v>172</v>
      </c>
      <c r="B284" s="354">
        <f>'2024-2025 Budget '!R69</f>
        <v>1062</v>
      </c>
      <c r="C284" s="354">
        <f>'2024-2025 Budget '!R259</f>
        <v>1062</v>
      </c>
      <c r="D284" s="248"/>
      <c r="E284" s="49">
        <v>1127.25</v>
      </c>
      <c r="F284" s="49">
        <v>1127.25</v>
      </c>
      <c r="G284" s="50"/>
      <c r="H284" s="49">
        <v>1039.43</v>
      </c>
      <c r="I284" s="49">
        <v>1039.43</v>
      </c>
      <c r="J284" s="49"/>
      <c r="K284" s="48"/>
      <c r="L284" s="49">
        <v>1074.75</v>
      </c>
      <c r="M284" s="49">
        <v>1074.75</v>
      </c>
      <c r="N284" s="49"/>
      <c r="O284" s="48"/>
    </row>
    <row r="285" spans="1:15" customFormat="1" x14ac:dyDescent="0.25">
      <c r="A285" s="62" t="s">
        <v>117</v>
      </c>
      <c r="B285" s="354"/>
      <c r="C285" s="354"/>
      <c r="D285" s="248"/>
      <c r="E285" s="55"/>
      <c r="F285" s="55"/>
      <c r="G285" s="70"/>
      <c r="H285" s="55"/>
      <c r="I285" s="55"/>
      <c r="J285" s="55"/>
      <c r="K285" s="48"/>
      <c r="L285" s="55"/>
      <c r="M285" s="55"/>
      <c r="N285" s="55"/>
      <c r="O285" s="48"/>
    </row>
    <row r="286" spans="1:15" customFormat="1" ht="18.75" thickBot="1" x14ac:dyDescent="0.3">
      <c r="A286" s="62"/>
      <c r="B286" s="248"/>
      <c r="C286" s="248"/>
      <c r="D286" s="248"/>
      <c r="E286" s="55"/>
      <c r="F286" s="55"/>
      <c r="G286" s="70"/>
      <c r="H286" s="55"/>
      <c r="I286" s="55"/>
      <c r="J286" s="55"/>
      <c r="K286" s="48"/>
      <c r="L286" s="55"/>
      <c r="M286" s="55"/>
      <c r="N286" s="55"/>
      <c r="O286" s="48"/>
    </row>
    <row r="287" spans="1:15" s="75" customFormat="1" ht="19.5" thickTop="1" thickBot="1" x14ac:dyDescent="0.3">
      <c r="A287" s="92" t="s">
        <v>193</v>
      </c>
      <c r="B287" s="250">
        <f>SUM(B284:B286)</f>
        <v>1062</v>
      </c>
      <c r="C287" s="250">
        <f>SUM(C284:C286)</f>
        <v>1062</v>
      </c>
      <c r="D287" s="250">
        <f>B287-C287</f>
        <v>0</v>
      </c>
      <c r="E287" s="93">
        <f>SUM(E284:E286)</f>
        <v>1127.25</v>
      </c>
      <c r="F287" s="93">
        <f t="shared" ref="F287:I287" si="34">SUM(F284:F286)</f>
        <v>1127.25</v>
      </c>
      <c r="G287" s="93">
        <f t="shared" si="34"/>
        <v>0</v>
      </c>
      <c r="H287" s="93">
        <f t="shared" si="34"/>
        <v>1039.43</v>
      </c>
      <c r="I287" s="93">
        <f t="shared" si="34"/>
        <v>1039.43</v>
      </c>
      <c r="J287" s="93">
        <f>J283+H287-I287</f>
        <v>0</v>
      </c>
      <c r="K287" s="93">
        <v>0</v>
      </c>
      <c r="L287" s="93">
        <f t="shared" ref="L287" si="35">SUM(L284:L286)</f>
        <v>1074.75</v>
      </c>
      <c r="M287" s="93">
        <f t="shared" ref="M287" si="36">SUM(M284:M286)</f>
        <v>1074.75</v>
      </c>
      <c r="N287" s="93">
        <f>J287+L287-M287</f>
        <v>0</v>
      </c>
      <c r="O287" s="74">
        <f>L287-M287</f>
        <v>0</v>
      </c>
    </row>
    <row r="288" spans="1:15" customFormat="1" ht="7.5" customHeight="1" x14ac:dyDescent="0.25">
      <c r="A288" s="110"/>
      <c r="B288" s="253"/>
      <c r="C288" s="253"/>
      <c r="D288" s="253"/>
      <c r="E288" s="48"/>
      <c r="F288" s="48"/>
      <c r="G288" s="111"/>
      <c r="H288" s="48"/>
      <c r="I288" s="48"/>
      <c r="J288" s="48"/>
      <c r="K288" s="48"/>
      <c r="L288" s="48"/>
      <c r="M288" s="48"/>
      <c r="N288" s="48"/>
      <c r="O288" s="48"/>
    </row>
    <row r="289" spans="1:3631" s="28" customFormat="1" x14ac:dyDescent="0.25">
      <c r="A289" s="136" t="s">
        <v>194</v>
      </c>
      <c r="B289" s="257"/>
      <c r="C289" s="257"/>
      <c r="D289" s="257"/>
      <c r="E289" s="137"/>
      <c r="F289" s="137"/>
      <c r="G289" s="138"/>
      <c r="H289" s="137"/>
      <c r="I289" s="137"/>
      <c r="J289" s="137"/>
      <c r="K289" s="139"/>
      <c r="L289" s="137"/>
      <c r="M289" s="137"/>
      <c r="N289" s="137"/>
      <c r="O289" s="48"/>
    </row>
    <row r="290" spans="1:3631" customFormat="1" x14ac:dyDescent="0.25">
      <c r="A290" s="35" t="s">
        <v>631</v>
      </c>
      <c r="B290" s="247"/>
      <c r="C290" s="247"/>
      <c r="D290" s="247" t="s">
        <v>627</v>
      </c>
      <c r="E290" s="107"/>
      <c r="F290" s="107"/>
      <c r="G290" s="108"/>
      <c r="H290" s="107"/>
      <c r="I290" s="107"/>
      <c r="J290" s="86">
        <v>0</v>
      </c>
      <c r="K290" s="48"/>
      <c r="L290" s="107"/>
      <c r="M290" s="107"/>
      <c r="N290" s="86"/>
      <c r="O290" s="48"/>
    </row>
    <row r="291" spans="1:3631" customFormat="1" x14ac:dyDescent="0.25">
      <c r="A291" s="29" t="s">
        <v>164</v>
      </c>
      <c r="B291" s="354">
        <f>'2024-2025 Budget '!R63</f>
        <v>1062</v>
      </c>
      <c r="C291" s="354">
        <f>'2024-2025 Budget '!R252</f>
        <v>1062</v>
      </c>
      <c r="D291" s="248"/>
      <c r="E291" s="49">
        <v>1127.25</v>
      </c>
      <c r="F291" s="49">
        <v>1127.25</v>
      </c>
      <c r="G291" s="50"/>
      <c r="H291" s="49">
        <v>1039.43</v>
      </c>
      <c r="I291" s="49">
        <v>1039.43</v>
      </c>
      <c r="J291" s="49"/>
      <c r="K291" s="48"/>
      <c r="L291" s="49">
        <v>1074.75</v>
      </c>
      <c r="M291" s="49">
        <v>1074.75</v>
      </c>
      <c r="N291" s="49"/>
      <c r="O291" s="48"/>
    </row>
    <row r="292" spans="1:3631" customFormat="1" ht="18.75" thickBot="1" x14ac:dyDescent="0.3">
      <c r="A292" s="62" t="s">
        <v>195</v>
      </c>
      <c r="B292" s="248"/>
      <c r="C292" s="248"/>
      <c r="D292" s="248"/>
      <c r="E292" s="55"/>
      <c r="F292" s="55"/>
      <c r="G292" s="70"/>
      <c r="H292" s="55"/>
      <c r="I292" s="55">
        <v>0</v>
      </c>
      <c r="J292" s="55"/>
      <c r="K292" s="48"/>
      <c r="L292" s="55" t="s">
        <v>106</v>
      </c>
      <c r="M292" s="55"/>
      <c r="N292" s="55"/>
      <c r="O292" s="48"/>
    </row>
    <row r="293" spans="1:3631" s="75" customFormat="1" ht="19.5" thickTop="1" thickBot="1" x14ac:dyDescent="0.3">
      <c r="A293" s="92" t="s">
        <v>196</v>
      </c>
      <c r="B293" s="250">
        <f>SUM(B291:B292)</f>
        <v>1062</v>
      </c>
      <c r="C293" s="250">
        <f>SUM(C291:C292)</f>
        <v>1062</v>
      </c>
      <c r="D293" s="250">
        <f>B293-C293</f>
        <v>0</v>
      </c>
      <c r="E293" s="93">
        <f>SUM(E291:E292)</f>
        <v>1127.25</v>
      </c>
      <c r="F293" s="93">
        <f t="shared" ref="F293:I293" si="37">SUM(F291:F292)</f>
        <v>1127.25</v>
      </c>
      <c r="G293" s="93">
        <f t="shared" si="37"/>
        <v>0</v>
      </c>
      <c r="H293" s="93">
        <f t="shared" si="37"/>
        <v>1039.43</v>
      </c>
      <c r="I293" s="93">
        <f t="shared" si="37"/>
        <v>1039.43</v>
      </c>
      <c r="J293" s="93">
        <f>J290+H293-I293</f>
        <v>0</v>
      </c>
      <c r="K293" s="93">
        <v>0</v>
      </c>
      <c r="L293" s="93">
        <f t="shared" ref="L293" si="38">SUM(L291:L292)</f>
        <v>1074.75</v>
      </c>
      <c r="M293" s="93">
        <f t="shared" ref="M293" si="39">SUM(M291:M292)</f>
        <v>1074.75</v>
      </c>
      <c r="N293" s="93">
        <f>J293+L293-M293</f>
        <v>0</v>
      </c>
      <c r="O293" s="74">
        <f>L293-M293</f>
        <v>0</v>
      </c>
    </row>
    <row r="294" spans="1:3631" customFormat="1" ht="6.75" customHeight="1" x14ac:dyDescent="0.25">
      <c r="A294" s="110"/>
      <c r="B294" s="253"/>
      <c r="C294" s="253"/>
      <c r="D294" s="253"/>
      <c r="E294" s="48"/>
      <c r="F294" s="48"/>
      <c r="G294" s="111"/>
      <c r="H294" s="48"/>
      <c r="I294" s="48"/>
      <c r="J294" s="48"/>
      <c r="K294" s="48"/>
      <c r="L294" s="48"/>
      <c r="M294" s="48"/>
      <c r="N294" s="48"/>
      <c r="O294" s="48"/>
    </row>
    <row r="295" spans="1:3631" s="28" customFormat="1" x14ac:dyDescent="0.25">
      <c r="A295" s="136" t="s">
        <v>197</v>
      </c>
      <c r="B295" s="257"/>
      <c r="C295" s="257"/>
      <c r="D295" s="257"/>
      <c r="E295" s="137"/>
      <c r="F295" s="137"/>
      <c r="G295" s="138"/>
      <c r="H295" s="137"/>
      <c r="I295" s="137"/>
      <c r="J295" s="137"/>
      <c r="K295" s="139"/>
      <c r="L295" s="137"/>
      <c r="M295" s="137"/>
      <c r="N295" s="137"/>
      <c r="O295" s="48"/>
    </row>
    <row r="296" spans="1:3631" s="28" customFormat="1" x14ac:dyDescent="0.25">
      <c r="A296" s="35" t="s">
        <v>632</v>
      </c>
      <c r="B296" s="257"/>
      <c r="C296" s="257"/>
      <c r="D296" s="257">
        <v>2214</v>
      </c>
      <c r="E296" s="137"/>
      <c r="F296" s="137"/>
      <c r="G296" s="138"/>
      <c r="H296" s="137"/>
      <c r="I296" s="137"/>
      <c r="J296" s="137"/>
      <c r="K296" s="139"/>
      <c r="L296" s="137"/>
      <c r="M296" s="137"/>
      <c r="N296" s="137"/>
      <c r="O296" s="48"/>
    </row>
    <row r="297" spans="1:3631" customFormat="1" x14ac:dyDescent="0.25">
      <c r="A297" s="29" t="s">
        <v>164</v>
      </c>
      <c r="B297" s="354">
        <f>'2024-2025 Budget '!R116</f>
        <v>0</v>
      </c>
      <c r="C297" s="354">
        <f>'2024-2025 Budget '!R317</f>
        <v>0</v>
      </c>
      <c r="D297" s="248"/>
      <c r="E297" s="49">
        <v>1127.25</v>
      </c>
      <c r="F297" s="107"/>
      <c r="G297" s="108"/>
      <c r="H297" s="49">
        <v>1038.22</v>
      </c>
      <c r="I297" s="107"/>
      <c r="J297" s="86">
        <v>0</v>
      </c>
      <c r="K297" s="48"/>
      <c r="L297" s="49"/>
      <c r="M297" s="107"/>
      <c r="N297" s="86"/>
      <c r="O297" s="48"/>
    </row>
    <row r="298" spans="1:3631" customFormat="1" x14ac:dyDescent="0.25">
      <c r="A298" s="29" t="s">
        <v>198</v>
      </c>
      <c r="B298" s="248"/>
      <c r="C298" s="248"/>
      <c r="D298" s="248"/>
      <c r="E298" s="49"/>
      <c r="F298" s="49"/>
      <c r="G298" s="50"/>
      <c r="H298" s="49"/>
      <c r="I298" s="49"/>
      <c r="J298" s="49"/>
      <c r="K298" s="48"/>
      <c r="L298" s="49">
        <v>0</v>
      </c>
      <c r="M298" s="49">
        <v>0</v>
      </c>
      <c r="N298" s="49"/>
      <c r="O298" s="48"/>
    </row>
    <row r="299" spans="1:3631" customFormat="1" ht="18.75" thickBot="1" x14ac:dyDescent="0.3">
      <c r="A299" s="62" t="s">
        <v>199</v>
      </c>
      <c r="B299" s="248"/>
      <c r="C299" s="248"/>
      <c r="D299" s="248"/>
      <c r="E299" s="55"/>
      <c r="F299" s="55">
        <v>1127.25</v>
      </c>
      <c r="G299" s="70"/>
      <c r="H299" s="55"/>
      <c r="I299" s="55">
        <v>0</v>
      </c>
      <c r="J299" s="55"/>
      <c r="K299" s="48"/>
      <c r="L299" s="55"/>
      <c r="M299" s="55"/>
      <c r="N299" s="55"/>
      <c r="O299" s="48"/>
    </row>
    <row r="300" spans="1:3631" s="94" customFormat="1" ht="19.5" thickTop="1" thickBot="1" x14ac:dyDescent="0.3">
      <c r="A300" s="320" t="s">
        <v>293</v>
      </c>
      <c r="B300" s="318">
        <f>SUM(B297:B299)</f>
        <v>0</v>
      </c>
      <c r="C300" s="318">
        <f>SUM(C297:C299)</f>
        <v>0</v>
      </c>
      <c r="D300" s="318">
        <f>B300-C300</f>
        <v>0</v>
      </c>
      <c r="E300" s="93">
        <f>SUM(E297:E299)</f>
        <v>1127.25</v>
      </c>
      <c r="F300" s="93">
        <f>SUM(F297:F299)</f>
        <v>1127.25</v>
      </c>
      <c r="G300" s="93">
        <f t="shared" ref="G300" si="40">SUM(G298:G299)</f>
        <v>0</v>
      </c>
      <c r="H300" s="93">
        <f>SUM(H297:H299)</f>
        <v>1038.22</v>
      </c>
      <c r="I300" s="93">
        <f>SUM(I297:I299)</f>
        <v>0</v>
      </c>
      <c r="J300" s="93">
        <f>J297+H300-I300</f>
        <v>1038.22</v>
      </c>
      <c r="K300" s="93">
        <v>0</v>
      </c>
      <c r="L300" s="93">
        <f t="shared" ref="L300" si="41">SUM(L298:L299)</f>
        <v>0</v>
      </c>
      <c r="M300" s="93">
        <f t="shared" ref="M300" si="42">SUM(M298:M299)</f>
        <v>0</v>
      </c>
      <c r="N300" s="93">
        <f>J300+L300-M300</f>
        <v>1038.22</v>
      </c>
      <c r="O300" s="74">
        <f>L300-M300</f>
        <v>0</v>
      </c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  <c r="CG300" s="75"/>
      <c r="CH300" s="75"/>
      <c r="CI300" s="75"/>
      <c r="CJ300" s="75"/>
      <c r="CK300" s="75"/>
      <c r="CL300" s="75"/>
      <c r="CM300" s="75"/>
      <c r="CN300" s="75"/>
      <c r="CO300" s="75"/>
      <c r="CP300" s="75"/>
      <c r="CQ300" s="75"/>
      <c r="CR300" s="75"/>
      <c r="CS300" s="75"/>
      <c r="CT300" s="75"/>
      <c r="CU300" s="75"/>
      <c r="CV300" s="75"/>
      <c r="CW300" s="75"/>
      <c r="CX300" s="75"/>
      <c r="CY300" s="75"/>
      <c r="CZ300" s="75"/>
      <c r="DA300" s="75"/>
      <c r="DB300" s="75"/>
      <c r="DC300" s="75"/>
      <c r="DD300" s="75"/>
      <c r="DE300" s="75"/>
      <c r="DF300" s="75"/>
      <c r="DG300" s="75"/>
      <c r="DH300" s="75"/>
      <c r="DI300" s="75"/>
      <c r="DJ300" s="75"/>
      <c r="DK300" s="75"/>
      <c r="DL300" s="75"/>
      <c r="DM300" s="75"/>
      <c r="DN300" s="75"/>
      <c r="DO300" s="75"/>
      <c r="DP300" s="75"/>
      <c r="DQ300" s="75"/>
      <c r="DR300" s="75"/>
      <c r="DS300" s="75"/>
      <c r="DT300" s="75"/>
      <c r="DU300" s="75"/>
      <c r="DV300" s="75"/>
      <c r="DW300" s="75"/>
      <c r="DX300" s="75"/>
      <c r="DY300" s="75"/>
      <c r="DZ300" s="75"/>
      <c r="EA300" s="75"/>
      <c r="EB300" s="75"/>
      <c r="EC300" s="75"/>
      <c r="ED300" s="75"/>
      <c r="EE300" s="75"/>
      <c r="EF300" s="75"/>
      <c r="EG300" s="75"/>
      <c r="EH300" s="75"/>
      <c r="EI300" s="75"/>
      <c r="EJ300" s="75"/>
      <c r="EK300" s="75"/>
      <c r="EL300" s="75"/>
      <c r="EM300" s="75"/>
      <c r="EN300" s="75"/>
      <c r="EO300" s="75"/>
      <c r="EP300" s="75"/>
      <c r="EQ300" s="75"/>
      <c r="ER300" s="75"/>
      <c r="ES300" s="75"/>
      <c r="ET300" s="75"/>
      <c r="EU300" s="75"/>
      <c r="EV300" s="75"/>
      <c r="EW300" s="75"/>
      <c r="EX300" s="75"/>
      <c r="EY300" s="75"/>
      <c r="EZ300" s="75"/>
      <c r="FA300" s="75"/>
      <c r="FB300" s="75"/>
      <c r="FC300" s="75"/>
      <c r="FD300" s="75"/>
      <c r="FE300" s="75"/>
      <c r="FF300" s="75"/>
      <c r="FG300" s="75"/>
      <c r="FH300" s="75"/>
      <c r="FI300" s="75"/>
      <c r="FJ300" s="75"/>
      <c r="FK300" s="75"/>
      <c r="FL300" s="75"/>
      <c r="FM300" s="75"/>
      <c r="FN300" s="75"/>
      <c r="FO300" s="75"/>
      <c r="FP300" s="75"/>
      <c r="FQ300" s="75"/>
      <c r="FR300" s="75"/>
      <c r="FS300" s="75"/>
      <c r="FT300" s="75"/>
      <c r="FU300" s="75"/>
      <c r="FV300" s="75"/>
      <c r="FW300" s="75"/>
      <c r="FX300" s="75"/>
      <c r="FY300" s="75"/>
      <c r="FZ300" s="75"/>
      <c r="GA300" s="75"/>
      <c r="GB300" s="75"/>
      <c r="GC300" s="75"/>
      <c r="GD300" s="75"/>
      <c r="GE300" s="75"/>
      <c r="GF300" s="75"/>
      <c r="GG300" s="75"/>
      <c r="GH300" s="75"/>
      <c r="GI300" s="75"/>
      <c r="GJ300" s="75"/>
      <c r="GK300" s="75"/>
      <c r="GL300" s="75"/>
      <c r="GM300" s="75"/>
      <c r="GN300" s="75"/>
      <c r="GO300" s="75"/>
      <c r="GP300" s="75"/>
      <c r="GQ300" s="75"/>
      <c r="GR300" s="75"/>
      <c r="GS300" s="75"/>
      <c r="GT300" s="75"/>
      <c r="GU300" s="75"/>
      <c r="GV300" s="75"/>
      <c r="GW300" s="75"/>
      <c r="GX300" s="75"/>
      <c r="GY300" s="75"/>
      <c r="GZ300" s="75"/>
      <c r="HA300" s="75"/>
      <c r="HB300" s="75"/>
      <c r="HC300" s="75"/>
      <c r="HD300" s="75"/>
      <c r="HE300" s="75"/>
      <c r="HF300" s="75"/>
      <c r="HG300" s="75"/>
      <c r="HH300" s="75"/>
      <c r="HI300" s="75"/>
      <c r="HJ300" s="75"/>
      <c r="HK300" s="75"/>
      <c r="HL300" s="75"/>
      <c r="HM300" s="75"/>
      <c r="HN300" s="75"/>
      <c r="HO300" s="75"/>
      <c r="HP300" s="75"/>
      <c r="HQ300" s="75"/>
      <c r="HR300" s="75"/>
      <c r="HS300" s="75"/>
      <c r="HT300" s="75"/>
      <c r="HU300" s="75"/>
      <c r="HV300" s="75"/>
      <c r="HW300" s="75"/>
      <c r="HX300" s="75"/>
      <c r="HY300" s="75"/>
      <c r="HZ300" s="75"/>
      <c r="IA300" s="75"/>
      <c r="IB300" s="75"/>
      <c r="IC300" s="75"/>
      <c r="ID300" s="75"/>
      <c r="IE300" s="75"/>
      <c r="IF300" s="75"/>
      <c r="IG300" s="75"/>
      <c r="IH300" s="75"/>
      <c r="II300" s="75"/>
      <c r="IJ300" s="75"/>
      <c r="IK300" s="75"/>
      <c r="IL300" s="75"/>
      <c r="IM300" s="75"/>
      <c r="IN300" s="75"/>
      <c r="IO300" s="75"/>
      <c r="IP300" s="75"/>
      <c r="IQ300" s="75"/>
      <c r="IR300" s="75"/>
      <c r="IS300" s="75"/>
      <c r="IT300" s="75"/>
      <c r="IU300" s="75"/>
      <c r="IV300" s="75"/>
      <c r="IW300" s="75"/>
      <c r="IX300" s="75"/>
      <c r="IY300" s="75"/>
      <c r="IZ300" s="75"/>
      <c r="JA300" s="75"/>
      <c r="JB300" s="75"/>
      <c r="JC300" s="75"/>
      <c r="JD300" s="75"/>
      <c r="JE300" s="75"/>
      <c r="JF300" s="75"/>
      <c r="JG300" s="75"/>
      <c r="JH300" s="75"/>
      <c r="JI300" s="75"/>
      <c r="JJ300" s="75"/>
      <c r="JK300" s="75"/>
      <c r="JL300" s="75"/>
      <c r="JM300" s="75"/>
      <c r="JN300" s="75"/>
      <c r="JO300" s="75"/>
      <c r="JP300" s="75"/>
      <c r="JQ300" s="75"/>
      <c r="JR300" s="75"/>
      <c r="JS300" s="75"/>
      <c r="JT300" s="75"/>
      <c r="JU300" s="75"/>
      <c r="JV300" s="75"/>
      <c r="JW300" s="75"/>
      <c r="JX300" s="75"/>
      <c r="JY300" s="75"/>
      <c r="JZ300" s="75"/>
      <c r="KA300" s="75"/>
      <c r="KB300" s="75"/>
      <c r="KC300" s="75"/>
      <c r="KD300" s="75"/>
      <c r="KE300" s="75"/>
      <c r="KF300" s="75"/>
      <c r="KG300" s="75"/>
      <c r="KH300" s="75"/>
      <c r="KI300" s="75"/>
      <c r="KJ300" s="75"/>
      <c r="KK300" s="75"/>
      <c r="KL300" s="75"/>
      <c r="KM300" s="75"/>
      <c r="KN300" s="75"/>
      <c r="KO300" s="75"/>
      <c r="KP300" s="75"/>
      <c r="KQ300" s="75"/>
      <c r="KR300" s="75"/>
      <c r="KS300" s="75"/>
      <c r="KT300" s="75"/>
      <c r="KU300" s="75"/>
      <c r="KV300" s="75"/>
      <c r="KW300" s="75"/>
      <c r="KX300" s="75"/>
      <c r="KY300" s="75"/>
      <c r="KZ300" s="75"/>
      <c r="LA300" s="75"/>
      <c r="LB300" s="75"/>
      <c r="LC300" s="75"/>
      <c r="LD300" s="75"/>
      <c r="LE300" s="75"/>
      <c r="LF300" s="75"/>
      <c r="LG300" s="75"/>
      <c r="LH300" s="75"/>
      <c r="LI300" s="75"/>
      <c r="LJ300" s="75"/>
      <c r="LK300" s="75"/>
      <c r="LL300" s="75"/>
      <c r="LM300" s="75"/>
      <c r="LN300" s="75"/>
      <c r="LO300" s="75"/>
      <c r="LP300" s="75"/>
      <c r="LQ300" s="75"/>
      <c r="LR300" s="75"/>
      <c r="LS300" s="75"/>
      <c r="LT300" s="75"/>
      <c r="LU300" s="75"/>
      <c r="LV300" s="75"/>
      <c r="LW300" s="75"/>
      <c r="LX300" s="75"/>
      <c r="LY300" s="75"/>
      <c r="LZ300" s="75"/>
      <c r="MA300" s="75"/>
      <c r="MB300" s="75"/>
      <c r="MC300" s="75"/>
      <c r="MD300" s="75"/>
      <c r="ME300" s="75"/>
      <c r="MF300" s="75"/>
      <c r="MG300" s="75"/>
      <c r="MH300" s="75"/>
      <c r="MI300" s="75"/>
      <c r="MJ300" s="75"/>
      <c r="MK300" s="75"/>
      <c r="ML300" s="75"/>
      <c r="MM300" s="75"/>
      <c r="MN300" s="75"/>
      <c r="MO300" s="75"/>
      <c r="MP300" s="75"/>
      <c r="MQ300" s="75"/>
      <c r="MR300" s="75"/>
      <c r="MS300" s="75"/>
      <c r="MT300" s="75"/>
      <c r="MU300" s="75"/>
      <c r="MV300" s="75"/>
      <c r="MW300" s="75"/>
      <c r="MX300" s="75"/>
      <c r="MY300" s="75"/>
      <c r="MZ300" s="75"/>
      <c r="NA300" s="75"/>
      <c r="NB300" s="75"/>
      <c r="NC300" s="75"/>
      <c r="ND300" s="75"/>
      <c r="NE300" s="75"/>
      <c r="NF300" s="75"/>
      <c r="NG300" s="75"/>
      <c r="NH300" s="75"/>
      <c r="NI300" s="75"/>
      <c r="NJ300" s="75"/>
      <c r="NK300" s="75"/>
      <c r="NL300" s="75"/>
      <c r="NM300" s="75"/>
      <c r="NN300" s="75"/>
      <c r="NO300" s="75"/>
      <c r="NP300" s="75"/>
      <c r="NQ300" s="75"/>
      <c r="NR300" s="75"/>
      <c r="NS300" s="75"/>
      <c r="NT300" s="75"/>
      <c r="NU300" s="75"/>
      <c r="NV300" s="75"/>
      <c r="NW300" s="75"/>
      <c r="NX300" s="75"/>
      <c r="NY300" s="75"/>
      <c r="NZ300" s="75"/>
      <c r="OA300" s="75"/>
      <c r="OB300" s="75"/>
      <c r="OC300" s="75"/>
      <c r="OD300" s="75"/>
      <c r="OE300" s="75"/>
      <c r="OF300" s="75"/>
      <c r="OG300" s="75"/>
      <c r="OH300" s="75"/>
      <c r="OI300" s="75"/>
      <c r="OJ300" s="75"/>
      <c r="OK300" s="75"/>
      <c r="OL300" s="75"/>
      <c r="OM300" s="75"/>
      <c r="ON300" s="75"/>
      <c r="OO300" s="75"/>
      <c r="OP300" s="75"/>
      <c r="OQ300" s="75"/>
      <c r="OR300" s="75"/>
      <c r="OS300" s="75"/>
      <c r="OT300" s="75"/>
      <c r="OU300" s="75"/>
      <c r="OV300" s="75"/>
      <c r="OW300" s="75"/>
      <c r="OX300" s="75"/>
      <c r="OY300" s="75"/>
      <c r="OZ300" s="75"/>
      <c r="PA300" s="75"/>
      <c r="PB300" s="75"/>
      <c r="PC300" s="75"/>
      <c r="PD300" s="75"/>
      <c r="PE300" s="75"/>
      <c r="PF300" s="75"/>
      <c r="PG300" s="75"/>
      <c r="PH300" s="75"/>
      <c r="PI300" s="75"/>
      <c r="PJ300" s="75"/>
      <c r="PK300" s="75"/>
      <c r="PL300" s="75"/>
      <c r="PM300" s="75"/>
      <c r="PN300" s="75"/>
      <c r="PO300" s="75"/>
      <c r="PP300" s="75"/>
      <c r="PQ300" s="75"/>
      <c r="PR300" s="75"/>
      <c r="PS300" s="75"/>
      <c r="PT300" s="75"/>
      <c r="PU300" s="75"/>
      <c r="PV300" s="75"/>
      <c r="PW300" s="75"/>
      <c r="PX300" s="75"/>
      <c r="PY300" s="75"/>
      <c r="PZ300" s="75"/>
      <c r="QA300" s="75"/>
      <c r="QB300" s="75"/>
      <c r="QC300" s="75"/>
      <c r="QD300" s="75"/>
      <c r="QE300" s="75"/>
      <c r="QF300" s="75"/>
      <c r="QG300" s="75"/>
      <c r="QH300" s="75"/>
      <c r="QI300" s="75"/>
      <c r="QJ300" s="75"/>
      <c r="QK300" s="75"/>
      <c r="QL300" s="75"/>
      <c r="QM300" s="75"/>
      <c r="QN300" s="75"/>
      <c r="QO300" s="75"/>
      <c r="QP300" s="75"/>
      <c r="QQ300" s="75"/>
      <c r="QR300" s="75"/>
      <c r="QS300" s="75"/>
      <c r="QT300" s="75"/>
      <c r="QU300" s="75"/>
      <c r="QV300" s="75"/>
      <c r="QW300" s="75"/>
      <c r="QX300" s="75"/>
      <c r="QY300" s="75"/>
      <c r="QZ300" s="75"/>
      <c r="RA300" s="75"/>
      <c r="RB300" s="75"/>
      <c r="RC300" s="75"/>
      <c r="RD300" s="75"/>
      <c r="RE300" s="75"/>
      <c r="RF300" s="75"/>
      <c r="RG300" s="75"/>
      <c r="RH300" s="75"/>
      <c r="RI300" s="75"/>
      <c r="RJ300" s="75"/>
      <c r="RK300" s="75"/>
      <c r="RL300" s="75"/>
      <c r="RM300" s="75"/>
      <c r="RN300" s="75"/>
      <c r="RO300" s="75"/>
      <c r="RP300" s="75"/>
      <c r="RQ300" s="75"/>
      <c r="RR300" s="75"/>
      <c r="RS300" s="75"/>
      <c r="RT300" s="75"/>
      <c r="RU300" s="75"/>
      <c r="RV300" s="75"/>
      <c r="RW300" s="75"/>
      <c r="RX300" s="75"/>
      <c r="RY300" s="75"/>
      <c r="RZ300" s="75"/>
      <c r="SA300" s="75"/>
      <c r="SB300" s="75"/>
      <c r="SC300" s="75"/>
      <c r="SD300" s="75"/>
      <c r="SE300" s="75"/>
      <c r="SF300" s="75"/>
      <c r="SG300" s="75"/>
      <c r="SH300" s="75"/>
      <c r="SI300" s="75"/>
      <c r="SJ300" s="75"/>
      <c r="SK300" s="75"/>
      <c r="SL300" s="75"/>
      <c r="SM300" s="75"/>
      <c r="SN300" s="75"/>
      <c r="SO300" s="75"/>
      <c r="SP300" s="75"/>
      <c r="SQ300" s="75"/>
      <c r="SR300" s="75"/>
      <c r="SS300" s="75"/>
      <c r="ST300" s="75"/>
      <c r="SU300" s="75"/>
      <c r="SV300" s="75"/>
      <c r="SW300" s="75"/>
      <c r="SX300" s="75"/>
      <c r="SY300" s="75"/>
      <c r="SZ300" s="75"/>
      <c r="TA300" s="75"/>
      <c r="TB300" s="75"/>
      <c r="TC300" s="75"/>
      <c r="TD300" s="75"/>
      <c r="TE300" s="75"/>
      <c r="TF300" s="75"/>
      <c r="TG300" s="75"/>
      <c r="TH300" s="75"/>
      <c r="TI300" s="75"/>
      <c r="TJ300" s="75"/>
      <c r="TK300" s="75"/>
      <c r="TL300" s="75"/>
      <c r="TM300" s="75"/>
      <c r="TN300" s="75"/>
      <c r="TO300" s="75"/>
      <c r="TP300" s="75"/>
      <c r="TQ300" s="75"/>
      <c r="TR300" s="75"/>
      <c r="TS300" s="75"/>
      <c r="TT300" s="75"/>
      <c r="TU300" s="75"/>
      <c r="TV300" s="75"/>
      <c r="TW300" s="75"/>
      <c r="TX300" s="75"/>
      <c r="TY300" s="75"/>
      <c r="TZ300" s="75"/>
      <c r="UA300" s="75"/>
      <c r="UB300" s="75"/>
      <c r="UC300" s="75"/>
      <c r="UD300" s="75"/>
      <c r="UE300" s="75"/>
      <c r="UF300" s="75"/>
      <c r="UG300" s="75"/>
      <c r="UH300" s="75"/>
      <c r="UI300" s="75"/>
      <c r="UJ300" s="75"/>
      <c r="UK300" s="75"/>
      <c r="UL300" s="75"/>
      <c r="UM300" s="75"/>
      <c r="UN300" s="75"/>
      <c r="UO300" s="75"/>
      <c r="UP300" s="75"/>
      <c r="UQ300" s="75"/>
      <c r="UR300" s="75"/>
      <c r="US300" s="75"/>
      <c r="UT300" s="75"/>
      <c r="UU300" s="75"/>
      <c r="UV300" s="75"/>
      <c r="UW300" s="75"/>
      <c r="UX300" s="75"/>
      <c r="UY300" s="75"/>
      <c r="UZ300" s="75"/>
      <c r="VA300" s="75"/>
      <c r="VB300" s="75"/>
      <c r="VC300" s="75"/>
      <c r="VD300" s="75"/>
      <c r="VE300" s="75"/>
      <c r="VF300" s="75"/>
      <c r="VG300" s="75"/>
      <c r="VH300" s="75"/>
      <c r="VI300" s="75"/>
      <c r="VJ300" s="75"/>
      <c r="VK300" s="75"/>
      <c r="VL300" s="75"/>
      <c r="VM300" s="75"/>
      <c r="VN300" s="75"/>
      <c r="VO300" s="75"/>
      <c r="VP300" s="75"/>
      <c r="VQ300" s="75"/>
      <c r="VR300" s="75"/>
      <c r="VS300" s="75"/>
      <c r="VT300" s="75"/>
      <c r="VU300" s="75"/>
      <c r="VV300" s="75"/>
      <c r="VW300" s="75"/>
      <c r="VX300" s="75"/>
      <c r="VY300" s="75"/>
      <c r="VZ300" s="75"/>
      <c r="WA300" s="75"/>
      <c r="WB300" s="75"/>
      <c r="WC300" s="75"/>
      <c r="WD300" s="75"/>
      <c r="WE300" s="75"/>
      <c r="WF300" s="75"/>
      <c r="WG300" s="75"/>
      <c r="WH300" s="75"/>
      <c r="WI300" s="75"/>
      <c r="WJ300" s="75"/>
      <c r="WK300" s="75"/>
      <c r="WL300" s="75"/>
      <c r="WM300" s="75"/>
      <c r="WN300" s="75"/>
      <c r="WO300" s="75"/>
      <c r="WP300" s="75"/>
      <c r="WQ300" s="75"/>
      <c r="WR300" s="75"/>
      <c r="WS300" s="75"/>
      <c r="WT300" s="75"/>
      <c r="WU300" s="75"/>
      <c r="WV300" s="75"/>
      <c r="WW300" s="75"/>
      <c r="WX300" s="75"/>
      <c r="WY300" s="75"/>
      <c r="WZ300" s="75"/>
      <c r="XA300" s="75"/>
      <c r="XB300" s="75"/>
      <c r="XC300" s="75"/>
      <c r="XD300" s="75"/>
      <c r="XE300" s="75"/>
      <c r="XF300" s="75"/>
      <c r="XG300" s="75"/>
      <c r="XH300" s="75"/>
      <c r="XI300" s="75"/>
      <c r="XJ300" s="75"/>
      <c r="XK300" s="75"/>
      <c r="XL300" s="75"/>
      <c r="XM300" s="75"/>
      <c r="XN300" s="75"/>
      <c r="XO300" s="75"/>
      <c r="XP300" s="75"/>
      <c r="XQ300" s="75"/>
      <c r="XR300" s="75"/>
      <c r="XS300" s="75"/>
      <c r="XT300" s="75"/>
      <c r="XU300" s="75"/>
      <c r="XV300" s="75"/>
      <c r="XW300" s="75"/>
      <c r="XX300" s="75"/>
      <c r="XY300" s="75"/>
      <c r="XZ300" s="75"/>
      <c r="YA300" s="75"/>
      <c r="YB300" s="75"/>
      <c r="YC300" s="75"/>
      <c r="YD300" s="75"/>
      <c r="YE300" s="75"/>
      <c r="YF300" s="75"/>
      <c r="YG300" s="75"/>
      <c r="YH300" s="75"/>
      <c r="YI300" s="75"/>
      <c r="YJ300" s="75"/>
      <c r="YK300" s="75"/>
      <c r="YL300" s="75"/>
      <c r="YM300" s="75"/>
      <c r="YN300" s="75"/>
      <c r="YO300" s="75"/>
      <c r="YP300" s="75"/>
      <c r="YQ300" s="75"/>
      <c r="YR300" s="75"/>
      <c r="YS300" s="75"/>
      <c r="YT300" s="75"/>
      <c r="YU300" s="75"/>
      <c r="YV300" s="75"/>
      <c r="YW300" s="75"/>
      <c r="YX300" s="75"/>
      <c r="YY300" s="75"/>
      <c r="YZ300" s="75"/>
      <c r="ZA300" s="75"/>
      <c r="ZB300" s="75"/>
      <c r="ZC300" s="75"/>
      <c r="ZD300" s="75"/>
      <c r="ZE300" s="75"/>
      <c r="ZF300" s="75"/>
      <c r="ZG300" s="75"/>
      <c r="ZH300" s="75"/>
      <c r="ZI300" s="75"/>
      <c r="ZJ300" s="75"/>
      <c r="ZK300" s="75"/>
      <c r="ZL300" s="75"/>
      <c r="ZM300" s="75"/>
      <c r="ZN300" s="75"/>
      <c r="ZO300" s="75"/>
      <c r="ZP300" s="75"/>
      <c r="ZQ300" s="75"/>
      <c r="ZR300" s="75"/>
      <c r="ZS300" s="75"/>
      <c r="ZT300" s="75"/>
      <c r="ZU300" s="75"/>
      <c r="ZV300" s="75"/>
      <c r="ZW300" s="75"/>
      <c r="ZX300" s="75"/>
      <c r="ZY300" s="75"/>
      <c r="ZZ300" s="75"/>
      <c r="AAA300" s="75"/>
      <c r="AAB300" s="75"/>
      <c r="AAC300" s="75"/>
      <c r="AAD300" s="75"/>
      <c r="AAE300" s="75"/>
      <c r="AAF300" s="75"/>
      <c r="AAG300" s="75"/>
      <c r="AAH300" s="75"/>
      <c r="AAI300" s="75"/>
      <c r="AAJ300" s="75"/>
      <c r="AAK300" s="75"/>
      <c r="AAL300" s="75"/>
      <c r="AAM300" s="75"/>
      <c r="AAN300" s="75"/>
      <c r="AAO300" s="75"/>
      <c r="AAP300" s="75"/>
      <c r="AAQ300" s="75"/>
      <c r="AAR300" s="75"/>
      <c r="AAS300" s="75"/>
      <c r="AAT300" s="75"/>
      <c r="AAU300" s="75"/>
      <c r="AAV300" s="75"/>
      <c r="AAW300" s="75"/>
      <c r="AAX300" s="75"/>
      <c r="AAY300" s="75"/>
      <c r="AAZ300" s="75"/>
      <c r="ABA300" s="75"/>
      <c r="ABB300" s="75"/>
      <c r="ABC300" s="75"/>
      <c r="ABD300" s="75"/>
      <c r="ABE300" s="75"/>
      <c r="ABF300" s="75"/>
      <c r="ABG300" s="75"/>
      <c r="ABH300" s="75"/>
      <c r="ABI300" s="75"/>
      <c r="ABJ300" s="75"/>
      <c r="ABK300" s="75"/>
      <c r="ABL300" s="75"/>
      <c r="ABM300" s="75"/>
      <c r="ABN300" s="75"/>
      <c r="ABO300" s="75"/>
      <c r="ABP300" s="75"/>
      <c r="ABQ300" s="75"/>
      <c r="ABR300" s="75"/>
      <c r="ABS300" s="75"/>
      <c r="ABT300" s="75"/>
      <c r="ABU300" s="75"/>
      <c r="ABV300" s="75"/>
      <c r="ABW300" s="75"/>
      <c r="ABX300" s="75"/>
      <c r="ABY300" s="75"/>
      <c r="ABZ300" s="75"/>
      <c r="ACA300" s="75"/>
      <c r="ACB300" s="75"/>
      <c r="ACC300" s="75"/>
      <c r="ACD300" s="75"/>
      <c r="ACE300" s="75"/>
      <c r="ACF300" s="75"/>
      <c r="ACG300" s="75"/>
      <c r="ACH300" s="75"/>
      <c r="ACI300" s="75"/>
      <c r="ACJ300" s="75"/>
      <c r="ACK300" s="75"/>
      <c r="ACL300" s="75"/>
      <c r="ACM300" s="75"/>
      <c r="ACN300" s="75"/>
      <c r="ACO300" s="75"/>
      <c r="ACP300" s="75"/>
      <c r="ACQ300" s="75"/>
      <c r="ACR300" s="75"/>
      <c r="ACS300" s="75"/>
      <c r="ACT300" s="75"/>
      <c r="ACU300" s="75"/>
      <c r="ACV300" s="75"/>
      <c r="ACW300" s="75"/>
      <c r="ACX300" s="75"/>
      <c r="ACY300" s="75"/>
      <c r="ACZ300" s="75"/>
      <c r="ADA300" s="75"/>
      <c r="ADB300" s="75"/>
      <c r="ADC300" s="75"/>
      <c r="ADD300" s="75"/>
      <c r="ADE300" s="75"/>
      <c r="ADF300" s="75"/>
      <c r="ADG300" s="75"/>
      <c r="ADH300" s="75"/>
      <c r="ADI300" s="75"/>
      <c r="ADJ300" s="75"/>
      <c r="ADK300" s="75"/>
      <c r="ADL300" s="75"/>
      <c r="ADM300" s="75"/>
      <c r="ADN300" s="75"/>
      <c r="ADO300" s="75"/>
      <c r="ADP300" s="75"/>
      <c r="ADQ300" s="75"/>
      <c r="ADR300" s="75"/>
      <c r="ADS300" s="75"/>
      <c r="ADT300" s="75"/>
      <c r="ADU300" s="75"/>
      <c r="ADV300" s="75"/>
      <c r="ADW300" s="75"/>
      <c r="ADX300" s="75"/>
      <c r="ADY300" s="75"/>
      <c r="ADZ300" s="75"/>
      <c r="AEA300" s="75"/>
      <c r="AEB300" s="75"/>
      <c r="AEC300" s="75"/>
      <c r="AED300" s="75"/>
      <c r="AEE300" s="75"/>
      <c r="AEF300" s="75"/>
      <c r="AEG300" s="75"/>
      <c r="AEH300" s="75"/>
      <c r="AEI300" s="75"/>
      <c r="AEJ300" s="75"/>
      <c r="AEK300" s="75"/>
      <c r="AEL300" s="75"/>
      <c r="AEM300" s="75"/>
      <c r="AEN300" s="75"/>
      <c r="AEO300" s="75"/>
      <c r="AEP300" s="75"/>
      <c r="AEQ300" s="75"/>
      <c r="AER300" s="75"/>
      <c r="AES300" s="75"/>
      <c r="AET300" s="75"/>
      <c r="AEU300" s="75"/>
      <c r="AEV300" s="75"/>
      <c r="AEW300" s="75"/>
      <c r="AEX300" s="75"/>
      <c r="AEY300" s="75"/>
      <c r="AEZ300" s="75"/>
      <c r="AFA300" s="75"/>
      <c r="AFB300" s="75"/>
      <c r="AFC300" s="75"/>
      <c r="AFD300" s="75"/>
      <c r="AFE300" s="75"/>
      <c r="AFF300" s="75"/>
      <c r="AFG300" s="75"/>
      <c r="AFH300" s="75"/>
      <c r="AFI300" s="75"/>
      <c r="AFJ300" s="75"/>
      <c r="AFK300" s="75"/>
      <c r="AFL300" s="75"/>
      <c r="AFM300" s="75"/>
      <c r="AFN300" s="75"/>
      <c r="AFO300" s="75"/>
      <c r="AFP300" s="75"/>
      <c r="AFQ300" s="75"/>
      <c r="AFR300" s="75"/>
      <c r="AFS300" s="75"/>
      <c r="AFT300" s="75"/>
      <c r="AFU300" s="75"/>
      <c r="AFV300" s="75"/>
      <c r="AFW300" s="75"/>
      <c r="AFX300" s="75"/>
      <c r="AFY300" s="75"/>
      <c r="AFZ300" s="75"/>
      <c r="AGA300" s="75"/>
      <c r="AGB300" s="75"/>
      <c r="AGC300" s="75"/>
      <c r="AGD300" s="75"/>
      <c r="AGE300" s="75"/>
      <c r="AGF300" s="75"/>
      <c r="AGG300" s="75"/>
      <c r="AGH300" s="75"/>
      <c r="AGI300" s="75"/>
      <c r="AGJ300" s="75"/>
      <c r="AGK300" s="75"/>
      <c r="AGL300" s="75"/>
      <c r="AGM300" s="75"/>
      <c r="AGN300" s="75"/>
      <c r="AGO300" s="75"/>
      <c r="AGP300" s="75"/>
      <c r="AGQ300" s="75"/>
      <c r="AGR300" s="75"/>
      <c r="AGS300" s="75"/>
      <c r="AGT300" s="75"/>
      <c r="AGU300" s="75"/>
      <c r="AGV300" s="75"/>
      <c r="AGW300" s="75"/>
      <c r="AGX300" s="75"/>
      <c r="AGY300" s="75"/>
      <c r="AGZ300" s="75"/>
      <c r="AHA300" s="75"/>
      <c r="AHB300" s="75"/>
      <c r="AHC300" s="75"/>
      <c r="AHD300" s="75"/>
      <c r="AHE300" s="75"/>
      <c r="AHF300" s="75"/>
      <c r="AHG300" s="75"/>
      <c r="AHH300" s="75"/>
      <c r="AHI300" s="75"/>
      <c r="AHJ300" s="75"/>
      <c r="AHK300" s="75"/>
      <c r="AHL300" s="75"/>
      <c r="AHM300" s="75"/>
      <c r="AHN300" s="75"/>
      <c r="AHO300" s="75"/>
      <c r="AHP300" s="75"/>
      <c r="AHQ300" s="75"/>
      <c r="AHR300" s="75"/>
      <c r="AHS300" s="75"/>
      <c r="AHT300" s="75"/>
      <c r="AHU300" s="75"/>
      <c r="AHV300" s="75"/>
      <c r="AHW300" s="75"/>
      <c r="AHX300" s="75"/>
      <c r="AHY300" s="75"/>
      <c r="AHZ300" s="75"/>
      <c r="AIA300" s="75"/>
      <c r="AIB300" s="75"/>
      <c r="AIC300" s="75"/>
      <c r="AID300" s="75"/>
      <c r="AIE300" s="75"/>
      <c r="AIF300" s="75"/>
      <c r="AIG300" s="75"/>
      <c r="AIH300" s="75"/>
      <c r="AII300" s="75"/>
      <c r="AIJ300" s="75"/>
      <c r="AIK300" s="75"/>
      <c r="AIL300" s="75"/>
      <c r="AIM300" s="75"/>
      <c r="AIN300" s="75"/>
      <c r="AIO300" s="75"/>
      <c r="AIP300" s="75"/>
      <c r="AIQ300" s="75"/>
      <c r="AIR300" s="75"/>
      <c r="AIS300" s="75"/>
      <c r="AIT300" s="75"/>
      <c r="AIU300" s="75"/>
      <c r="AIV300" s="75"/>
      <c r="AIW300" s="75"/>
      <c r="AIX300" s="75"/>
      <c r="AIY300" s="75"/>
      <c r="AIZ300" s="75"/>
      <c r="AJA300" s="75"/>
      <c r="AJB300" s="75"/>
      <c r="AJC300" s="75"/>
      <c r="AJD300" s="75"/>
      <c r="AJE300" s="75"/>
      <c r="AJF300" s="75"/>
      <c r="AJG300" s="75"/>
      <c r="AJH300" s="75"/>
      <c r="AJI300" s="75"/>
      <c r="AJJ300" s="75"/>
      <c r="AJK300" s="75"/>
      <c r="AJL300" s="75"/>
      <c r="AJM300" s="75"/>
      <c r="AJN300" s="75"/>
      <c r="AJO300" s="75"/>
      <c r="AJP300" s="75"/>
      <c r="AJQ300" s="75"/>
      <c r="AJR300" s="75"/>
      <c r="AJS300" s="75"/>
      <c r="AJT300" s="75"/>
      <c r="AJU300" s="75"/>
      <c r="AJV300" s="75"/>
      <c r="AJW300" s="75"/>
      <c r="AJX300" s="75"/>
      <c r="AJY300" s="75"/>
      <c r="AJZ300" s="75"/>
      <c r="AKA300" s="75"/>
      <c r="AKB300" s="75"/>
      <c r="AKC300" s="75"/>
      <c r="AKD300" s="75"/>
      <c r="AKE300" s="75"/>
      <c r="AKF300" s="75"/>
      <c r="AKG300" s="75"/>
      <c r="AKH300" s="75"/>
      <c r="AKI300" s="75"/>
      <c r="AKJ300" s="75"/>
      <c r="AKK300" s="75"/>
      <c r="AKL300" s="75"/>
      <c r="AKM300" s="75"/>
      <c r="AKN300" s="75"/>
      <c r="AKO300" s="75"/>
      <c r="AKP300" s="75"/>
      <c r="AKQ300" s="75"/>
      <c r="AKR300" s="75"/>
      <c r="AKS300" s="75"/>
      <c r="AKT300" s="75"/>
      <c r="AKU300" s="75"/>
      <c r="AKV300" s="75"/>
      <c r="AKW300" s="75"/>
      <c r="AKX300" s="75"/>
      <c r="AKY300" s="75"/>
      <c r="AKZ300" s="75"/>
      <c r="ALA300" s="75"/>
      <c r="ALB300" s="75"/>
      <c r="ALC300" s="75"/>
      <c r="ALD300" s="75"/>
      <c r="ALE300" s="75"/>
      <c r="ALF300" s="75"/>
      <c r="ALG300" s="75"/>
      <c r="ALH300" s="75"/>
      <c r="ALI300" s="75"/>
      <c r="ALJ300" s="75"/>
      <c r="ALK300" s="75"/>
      <c r="ALL300" s="75"/>
      <c r="ALM300" s="75"/>
      <c r="ALN300" s="75"/>
      <c r="ALO300" s="75"/>
      <c r="ALP300" s="75"/>
      <c r="ALQ300" s="75"/>
      <c r="ALR300" s="75"/>
      <c r="ALS300" s="75"/>
      <c r="ALT300" s="75"/>
      <c r="ALU300" s="75"/>
      <c r="ALV300" s="75"/>
      <c r="ALW300" s="75"/>
      <c r="ALX300" s="75"/>
      <c r="ALY300" s="75"/>
      <c r="ALZ300" s="75"/>
      <c r="AMA300" s="75"/>
      <c r="AMB300" s="75"/>
      <c r="AMC300" s="75"/>
      <c r="AMD300" s="75"/>
      <c r="AME300" s="75"/>
      <c r="AMF300" s="75"/>
      <c r="AMG300" s="75"/>
      <c r="AMH300" s="75"/>
      <c r="AMI300" s="75"/>
      <c r="AMJ300" s="75"/>
      <c r="AMK300" s="75"/>
      <c r="AML300" s="75"/>
      <c r="AMM300" s="75"/>
      <c r="AMN300" s="75"/>
      <c r="AMO300" s="75"/>
      <c r="AMP300" s="75"/>
      <c r="AMQ300" s="75"/>
      <c r="AMR300" s="75"/>
      <c r="AMS300" s="75"/>
      <c r="AMT300" s="75"/>
      <c r="AMU300" s="75"/>
      <c r="AMV300" s="75"/>
      <c r="AMW300" s="75"/>
      <c r="AMX300" s="75"/>
      <c r="AMY300" s="75"/>
      <c r="AMZ300" s="75"/>
      <c r="ANA300" s="75"/>
      <c r="ANB300" s="75"/>
      <c r="ANC300" s="75"/>
      <c r="AND300" s="75"/>
      <c r="ANE300" s="75"/>
      <c r="ANF300" s="75"/>
      <c r="ANG300" s="75"/>
      <c r="ANH300" s="75"/>
      <c r="ANI300" s="75"/>
      <c r="ANJ300" s="75"/>
      <c r="ANK300" s="75"/>
      <c r="ANL300" s="75"/>
      <c r="ANM300" s="75"/>
      <c r="ANN300" s="75"/>
      <c r="ANO300" s="75"/>
      <c r="ANP300" s="75"/>
      <c r="ANQ300" s="75"/>
      <c r="ANR300" s="75"/>
      <c r="ANS300" s="75"/>
      <c r="ANT300" s="75"/>
      <c r="ANU300" s="75"/>
      <c r="ANV300" s="75"/>
      <c r="ANW300" s="75"/>
      <c r="ANX300" s="75"/>
      <c r="ANY300" s="75"/>
      <c r="ANZ300" s="75"/>
      <c r="AOA300" s="75"/>
      <c r="AOB300" s="75"/>
      <c r="AOC300" s="75"/>
      <c r="AOD300" s="75"/>
      <c r="AOE300" s="75"/>
      <c r="AOF300" s="75"/>
      <c r="AOG300" s="75"/>
      <c r="AOH300" s="75"/>
      <c r="AOI300" s="75"/>
      <c r="AOJ300" s="75"/>
      <c r="AOK300" s="75"/>
      <c r="AOL300" s="75"/>
      <c r="AOM300" s="75"/>
      <c r="AON300" s="75"/>
      <c r="AOO300" s="75"/>
      <c r="AOP300" s="75"/>
      <c r="AOQ300" s="75"/>
      <c r="AOR300" s="75"/>
      <c r="AOS300" s="75"/>
      <c r="AOT300" s="75"/>
      <c r="AOU300" s="75"/>
      <c r="AOV300" s="75"/>
      <c r="AOW300" s="75"/>
      <c r="AOX300" s="75"/>
      <c r="AOY300" s="75"/>
      <c r="AOZ300" s="75"/>
      <c r="APA300" s="75"/>
      <c r="APB300" s="75"/>
      <c r="APC300" s="75"/>
      <c r="APD300" s="75"/>
      <c r="APE300" s="75"/>
      <c r="APF300" s="75"/>
      <c r="APG300" s="75"/>
      <c r="APH300" s="75"/>
      <c r="API300" s="75"/>
      <c r="APJ300" s="75"/>
      <c r="APK300" s="75"/>
      <c r="APL300" s="75"/>
      <c r="APM300" s="75"/>
      <c r="APN300" s="75"/>
      <c r="APO300" s="75"/>
      <c r="APP300" s="75"/>
      <c r="APQ300" s="75"/>
      <c r="APR300" s="75"/>
      <c r="APS300" s="75"/>
      <c r="APT300" s="75"/>
      <c r="APU300" s="75"/>
      <c r="APV300" s="75"/>
      <c r="APW300" s="75"/>
      <c r="APX300" s="75"/>
      <c r="APY300" s="75"/>
      <c r="APZ300" s="75"/>
      <c r="AQA300" s="75"/>
      <c r="AQB300" s="75"/>
      <c r="AQC300" s="75"/>
      <c r="AQD300" s="75"/>
      <c r="AQE300" s="75"/>
      <c r="AQF300" s="75"/>
      <c r="AQG300" s="75"/>
      <c r="AQH300" s="75"/>
      <c r="AQI300" s="75"/>
      <c r="AQJ300" s="75"/>
      <c r="AQK300" s="75"/>
      <c r="AQL300" s="75"/>
      <c r="AQM300" s="75"/>
      <c r="AQN300" s="75"/>
      <c r="AQO300" s="75"/>
      <c r="AQP300" s="75"/>
      <c r="AQQ300" s="75"/>
      <c r="AQR300" s="75"/>
      <c r="AQS300" s="75"/>
      <c r="AQT300" s="75"/>
      <c r="AQU300" s="75"/>
      <c r="AQV300" s="75"/>
      <c r="AQW300" s="75"/>
      <c r="AQX300" s="75"/>
      <c r="AQY300" s="75"/>
      <c r="AQZ300" s="75"/>
      <c r="ARA300" s="75"/>
      <c r="ARB300" s="75"/>
      <c r="ARC300" s="75"/>
      <c r="ARD300" s="75"/>
      <c r="ARE300" s="75"/>
      <c r="ARF300" s="75"/>
      <c r="ARG300" s="75"/>
      <c r="ARH300" s="75"/>
      <c r="ARI300" s="75"/>
      <c r="ARJ300" s="75"/>
      <c r="ARK300" s="75"/>
      <c r="ARL300" s="75"/>
      <c r="ARM300" s="75"/>
      <c r="ARN300" s="75"/>
      <c r="ARO300" s="75"/>
      <c r="ARP300" s="75"/>
      <c r="ARQ300" s="75"/>
      <c r="ARR300" s="75"/>
      <c r="ARS300" s="75"/>
      <c r="ART300" s="75"/>
      <c r="ARU300" s="75"/>
      <c r="ARV300" s="75"/>
      <c r="ARW300" s="75"/>
      <c r="ARX300" s="75"/>
      <c r="ARY300" s="75"/>
      <c r="ARZ300" s="75"/>
      <c r="ASA300" s="75"/>
      <c r="ASB300" s="75"/>
      <c r="ASC300" s="75"/>
      <c r="ASD300" s="75"/>
      <c r="ASE300" s="75"/>
      <c r="ASF300" s="75"/>
      <c r="ASG300" s="75"/>
      <c r="ASH300" s="75"/>
      <c r="ASI300" s="75"/>
      <c r="ASJ300" s="75"/>
      <c r="ASK300" s="75"/>
      <c r="ASL300" s="75"/>
      <c r="ASM300" s="75"/>
      <c r="ASN300" s="75"/>
      <c r="ASO300" s="75"/>
      <c r="ASP300" s="75"/>
      <c r="ASQ300" s="75"/>
      <c r="ASR300" s="75"/>
      <c r="ASS300" s="75"/>
      <c r="AST300" s="75"/>
      <c r="ASU300" s="75"/>
      <c r="ASV300" s="75"/>
      <c r="ASW300" s="75"/>
      <c r="ASX300" s="75"/>
      <c r="ASY300" s="75"/>
      <c r="ASZ300" s="75"/>
      <c r="ATA300" s="75"/>
      <c r="ATB300" s="75"/>
      <c r="ATC300" s="75"/>
      <c r="ATD300" s="75"/>
      <c r="ATE300" s="75"/>
      <c r="ATF300" s="75"/>
      <c r="ATG300" s="75"/>
      <c r="ATH300" s="75"/>
      <c r="ATI300" s="75"/>
      <c r="ATJ300" s="75"/>
      <c r="ATK300" s="75"/>
      <c r="ATL300" s="75"/>
      <c r="ATM300" s="75"/>
      <c r="ATN300" s="75"/>
      <c r="ATO300" s="75"/>
      <c r="ATP300" s="75"/>
      <c r="ATQ300" s="75"/>
      <c r="ATR300" s="75"/>
      <c r="ATS300" s="75"/>
      <c r="ATT300" s="75"/>
      <c r="ATU300" s="75"/>
      <c r="ATV300" s="75"/>
      <c r="ATW300" s="75"/>
      <c r="ATX300" s="75"/>
      <c r="ATY300" s="75"/>
      <c r="ATZ300" s="75"/>
      <c r="AUA300" s="75"/>
      <c r="AUB300" s="75"/>
      <c r="AUC300" s="75"/>
      <c r="AUD300" s="75"/>
      <c r="AUE300" s="75"/>
      <c r="AUF300" s="75"/>
      <c r="AUG300" s="75"/>
      <c r="AUH300" s="75"/>
      <c r="AUI300" s="75"/>
      <c r="AUJ300" s="75"/>
      <c r="AUK300" s="75"/>
      <c r="AUL300" s="75"/>
      <c r="AUM300" s="75"/>
      <c r="AUN300" s="75"/>
      <c r="AUO300" s="75"/>
      <c r="AUP300" s="75"/>
      <c r="AUQ300" s="75"/>
      <c r="AUR300" s="75"/>
      <c r="AUS300" s="75"/>
      <c r="AUT300" s="75"/>
      <c r="AUU300" s="75"/>
      <c r="AUV300" s="75"/>
      <c r="AUW300" s="75"/>
      <c r="AUX300" s="75"/>
      <c r="AUY300" s="75"/>
      <c r="AUZ300" s="75"/>
      <c r="AVA300" s="75"/>
      <c r="AVB300" s="75"/>
      <c r="AVC300" s="75"/>
      <c r="AVD300" s="75"/>
      <c r="AVE300" s="75"/>
      <c r="AVF300" s="75"/>
      <c r="AVG300" s="75"/>
      <c r="AVH300" s="75"/>
      <c r="AVI300" s="75"/>
      <c r="AVJ300" s="75"/>
      <c r="AVK300" s="75"/>
      <c r="AVL300" s="75"/>
      <c r="AVM300" s="75"/>
      <c r="AVN300" s="75"/>
      <c r="AVO300" s="75"/>
      <c r="AVP300" s="75"/>
      <c r="AVQ300" s="75"/>
      <c r="AVR300" s="75"/>
      <c r="AVS300" s="75"/>
      <c r="AVT300" s="75"/>
      <c r="AVU300" s="75"/>
      <c r="AVV300" s="75"/>
      <c r="AVW300" s="75"/>
      <c r="AVX300" s="75"/>
      <c r="AVY300" s="75"/>
      <c r="AVZ300" s="75"/>
      <c r="AWA300" s="75"/>
      <c r="AWB300" s="75"/>
      <c r="AWC300" s="75"/>
      <c r="AWD300" s="75"/>
      <c r="AWE300" s="75"/>
      <c r="AWF300" s="75"/>
      <c r="AWG300" s="75"/>
      <c r="AWH300" s="75"/>
      <c r="AWI300" s="75"/>
      <c r="AWJ300" s="75"/>
      <c r="AWK300" s="75"/>
      <c r="AWL300" s="75"/>
      <c r="AWM300" s="75"/>
      <c r="AWN300" s="75"/>
      <c r="AWO300" s="75"/>
      <c r="AWP300" s="75"/>
      <c r="AWQ300" s="75"/>
      <c r="AWR300" s="75"/>
      <c r="AWS300" s="75"/>
      <c r="AWT300" s="75"/>
      <c r="AWU300" s="75"/>
      <c r="AWV300" s="75"/>
      <c r="AWW300" s="75"/>
      <c r="AWX300" s="75"/>
      <c r="AWY300" s="75"/>
      <c r="AWZ300" s="75"/>
      <c r="AXA300" s="75"/>
      <c r="AXB300" s="75"/>
      <c r="AXC300" s="75"/>
      <c r="AXD300" s="75"/>
      <c r="AXE300" s="75"/>
      <c r="AXF300" s="75"/>
      <c r="AXG300" s="75"/>
      <c r="AXH300" s="75"/>
      <c r="AXI300" s="75"/>
      <c r="AXJ300" s="75"/>
      <c r="AXK300" s="75"/>
      <c r="AXL300" s="75"/>
      <c r="AXM300" s="75"/>
      <c r="AXN300" s="75"/>
      <c r="AXO300" s="75"/>
      <c r="AXP300" s="75"/>
      <c r="AXQ300" s="75"/>
      <c r="AXR300" s="75"/>
      <c r="AXS300" s="75"/>
      <c r="AXT300" s="75"/>
      <c r="AXU300" s="75"/>
      <c r="AXV300" s="75"/>
      <c r="AXW300" s="75"/>
      <c r="AXX300" s="75"/>
      <c r="AXY300" s="75"/>
      <c r="AXZ300" s="75"/>
      <c r="AYA300" s="75"/>
      <c r="AYB300" s="75"/>
      <c r="AYC300" s="75"/>
      <c r="AYD300" s="75"/>
      <c r="AYE300" s="75"/>
      <c r="AYF300" s="75"/>
      <c r="AYG300" s="75"/>
      <c r="AYH300" s="75"/>
      <c r="AYI300" s="75"/>
      <c r="AYJ300" s="75"/>
      <c r="AYK300" s="75"/>
      <c r="AYL300" s="75"/>
      <c r="AYM300" s="75"/>
      <c r="AYN300" s="75"/>
      <c r="AYO300" s="75"/>
      <c r="AYP300" s="75"/>
      <c r="AYQ300" s="75"/>
      <c r="AYR300" s="75"/>
      <c r="AYS300" s="75"/>
      <c r="AYT300" s="75"/>
      <c r="AYU300" s="75"/>
      <c r="AYV300" s="75"/>
      <c r="AYW300" s="75"/>
      <c r="AYX300" s="75"/>
      <c r="AYY300" s="75"/>
      <c r="AYZ300" s="75"/>
      <c r="AZA300" s="75"/>
      <c r="AZB300" s="75"/>
      <c r="AZC300" s="75"/>
      <c r="AZD300" s="75"/>
      <c r="AZE300" s="75"/>
      <c r="AZF300" s="75"/>
      <c r="AZG300" s="75"/>
      <c r="AZH300" s="75"/>
      <c r="AZI300" s="75"/>
      <c r="AZJ300" s="75"/>
      <c r="AZK300" s="75"/>
      <c r="AZL300" s="75"/>
      <c r="AZM300" s="75"/>
      <c r="AZN300" s="75"/>
      <c r="AZO300" s="75"/>
      <c r="AZP300" s="75"/>
      <c r="AZQ300" s="75"/>
      <c r="AZR300" s="75"/>
      <c r="AZS300" s="75"/>
      <c r="AZT300" s="75"/>
      <c r="AZU300" s="75"/>
      <c r="AZV300" s="75"/>
      <c r="AZW300" s="75"/>
      <c r="AZX300" s="75"/>
      <c r="AZY300" s="75"/>
      <c r="AZZ300" s="75"/>
      <c r="BAA300" s="75"/>
      <c r="BAB300" s="75"/>
      <c r="BAC300" s="75"/>
      <c r="BAD300" s="75"/>
      <c r="BAE300" s="75"/>
      <c r="BAF300" s="75"/>
      <c r="BAG300" s="75"/>
      <c r="BAH300" s="75"/>
      <c r="BAI300" s="75"/>
      <c r="BAJ300" s="75"/>
      <c r="BAK300" s="75"/>
      <c r="BAL300" s="75"/>
      <c r="BAM300" s="75"/>
      <c r="BAN300" s="75"/>
      <c r="BAO300" s="75"/>
      <c r="BAP300" s="75"/>
      <c r="BAQ300" s="75"/>
      <c r="BAR300" s="75"/>
      <c r="BAS300" s="75"/>
      <c r="BAT300" s="75"/>
      <c r="BAU300" s="75"/>
      <c r="BAV300" s="75"/>
      <c r="BAW300" s="75"/>
      <c r="BAX300" s="75"/>
      <c r="BAY300" s="75"/>
      <c r="BAZ300" s="75"/>
      <c r="BBA300" s="75"/>
      <c r="BBB300" s="75"/>
      <c r="BBC300" s="75"/>
      <c r="BBD300" s="75"/>
      <c r="BBE300" s="75"/>
      <c r="BBF300" s="75"/>
      <c r="BBG300" s="75"/>
      <c r="BBH300" s="75"/>
      <c r="BBI300" s="75"/>
      <c r="BBJ300" s="75"/>
      <c r="BBK300" s="75"/>
      <c r="BBL300" s="75"/>
      <c r="BBM300" s="75"/>
      <c r="BBN300" s="75"/>
      <c r="BBO300" s="75"/>
      <c r="BBP300" s="75"/>
      <c r="BBQ300" s="75"/>
      <c r="BBR300" s="75"/>
      <c r="BBS300" s="75"/>
      <c r="BBT300" s="75"/>
      <c r="BBU300" s="75"/>
      <c r="BBV300" s="75"/>
      <c r="BBW300" s="75"/>
      <c r="BBX300" s="75"/>
      <c r="BBY300" s="75"/>
      <c r="BBZ300" s="75"/>
      <c r="BCA300" s="75"/>
      <c r="BCB300" s="75"/>
      <c r="BCC300" s="75"/>
      <c r="BCD300" s="75"/>
      <c r="BCE300" s="75"/>
      <c r="BCF300" s="75"/>
      <c r="BCG300" s="75"/>
      <c r="BCH300" s="75"/>
      <c r="BCI300" s="75"/>
      <c r="BCJ300" s="75"/>
      <c r="BCK300" s="75"/>
      <c r="BCL300" s="75"/>
      <c r="BCM300" s="75"/>
      <c r="BCN300" s="75"/>
      <c r="BCO300" s="75"/>
      <c r="BCP300" s="75"/>
      <c r="BCQ300" s="75"/>
      <c r="BCR300" s="75"/>
      <c r="BCS300" s="75"/>
      <c r="BCT300" s="75"/>
      <c r="BCU300" s="75"/>
      <c r="BCV300" s="75"/>
      <c r="BCW300" s="75"/>
      <c r="BCX300" s="75"/>
      <c r="BCY300" s="75"/>
      <c r="BCZ300" s="75"/>
      <c r="BDA300" s="75"/>
      <c r="BDB300" s="75"/>
      <c r="BDC300" s="75"/>
      <c r="BDD300" s="75"/>
      <c r="BDE300" s="75"/>
      <c r="BDF300" s="75"/>
      <c r="BDG300" s="75"/>
      <c r="BDH300" s="75"/>
      <c r="BDI300" s="75"/>
      <c r="BDJ300" s="75"/>
      <c r="BDK300" s="75"/>
      <c r="BDL300" s="75"/>
      <c r="BDM300" s="75"/>
      <c r="BDN300" s="75"/>
      <c r="BDO300" s="75"/>
      <c r="BDP300" s="75"/>
      <c r="BDQ300" s="75"/>
      <c r="BDR300" s="75"/>
      <c r="BDS300" s="75"/>
      <c r="BDT300" s="75"/>
      <c r="BDU300" s="75"/>
      <c r="BDV300" s="75"/>
      <c r="BDW300" s="75"/>
      <c r="BDX300" s="75"/>
      <c r="BDY300" s="75"/>
      <c r="BDZ300" s="75"/>
      <c r="BEA300" s="75"/>
      <c r="BEB300" s="75"/>
      <c r="BEC300" s="75"/>
      <c r="BED300" s="75"/>
      <c r="BEE300" s="75"/>
      <c r="BEF300" s="75"/>
      <c r="BEG300" s="75"/>
      <c r="BEH300" s="75"/>
      <c r="BEI300" s="75"/>
      <c r="BEJ300" s="75"/>
      <c r="BEK300" s="75"/>
      <c r="BEL300" s="75"/>
      <c r="BEM300" s="75"/>
      <c r="BEN300" s="75"/>
      <c r="BEO300" s="75"/>
      <c r="BEP300" s="75"/>
      <c r="BEQ300" s="75"/>
      <c r="BER300" s="75"/>
      <c r="BES300" s="75"/>
      <c r="BET300" s="75"/>
      <c r="BEU300" s="75"/>
      <c r="BEV300" s="75"/>
      <c r="BEW300" s="75"/>
      <c r="BEX300" s="75"/>
      <c r="BEY300" s="75"/>
      <c r="BEZ300" s="75"/>
      <c r="BFA300" s="75"/>
      <c r="BFB300" s="75"/>
      <c r="BFC300" s="75"/>
      <c r="BFD300" s="75"/>
      <c r="BFE300" s="75"/>
      <c r="BFF300" s="75"/>
      <c r="BFG300" s="75"/>
      <c r="BFH300" s="75"/>
      <c r="BFI300" s="75"/>
      <c r="BFJ300" s="75"/>
      <c r="BFK300" s="75"/>
      <c r="BFL300" s="75"/>
      <c r="BFM300" s="75"/>
      <c r="BFN300" s="75"/>
      <c r="BFO300" s="75"/>
      <c r="BFP300" s="75"/>
      <c r="BFQ300" s="75"/>
      <c r="BFR300" s="75"/>
      <c r="BFS300" s="75"/>
      <c r="BFT300" s="75"/>
      <c r="BFU300" s="75"/>
      <c r="BFV300" s="75"/>
      <c r="BFW300" s="75"/>
      <c r="BFX300" s="75"/>
      <c r="BFY300" s="75"/>
      <c r="BFZ300" s="75"/>
      <c r="BGA300" s="75"/>
      <c r="BGB300" s="75"/>
      <c r="BGC300" s="75"/>
      <c r="BGD300" s="75"/>
      <c r="BGE300" s="75"/>
      <c r="BGF300" s="75"/>
      <c r="BGG300" s="75"/>
      <c r="BGH300" s="75"/>
      <c r="BGI300" s="75"/>
      <c r="BGJ300" s="75"/>
      <c r="BGK300" s="75"/>
      <c r="BGL300" s="75"/>
      <c r="BGM300" s="75"/>
      <c r="BGN300" s="75"/>
      <c r="BGO300" s="75"/>
      <c r="BGP300" s="75"/>
      <c r="BGQ300" s="75"/>
      <c r="BGR300" s="75"/>
      <c r="BGS300" s="75"/>
      <c r="BGT300" s="75"/>
      <c r="BGU300" s="75"/>
      <c r="BGV300" s="75"/>
      <c r="BGW300" s="75"/>
      <c r="BGX300" s="75"/>
      <c r="BGY300" s="75"/>
      <c r="BGZ300" s="75"/>
      <c r="BHA300" s="75"/>
      <c r="BHB300" s="75"/>
      <c r="BHC300" s="75"/>
      <c r="BHD300" s="75"/>
      <c r="BHE300" s="75"/>
      <c r="BHF300" s="75"/>
      <c r="BHG300" s="75"/>
      <c r="BHH300" s="75"/>
      <c r="BHI300" s="75"/>
      <c r="BHJ300" s="75"/>
      <c r="BHK300" s="75"/>
      <c r="BHL300" s="75"/>
      <c r="BHM300" s="75"/>
      <c r="BHN300" s="75"/>
      <c r="BHO300" s="75"/>
      <c r="BHP300" s="75"/>
      <c r="BHQ300" s="75"/>
      <c r="BHR300" s="75"/>
      <c r="BHS300" s="75"/>
      <c r="BHT300" s="75"/>
      <c r="BHU300" s="75"/>
      <c r="BHV300" s="75"/>
      <c r="BHW300" s="75"/>
      <c r="BHX300" s="75"/>
      <c r="BHY300" s="75"/>
      <c r="BHZ300" s="75"/>
      <c r="BIA300" s="75"/>
      <c r="BIB300" s="75"/>
      <c r="BIC300" s="75"/>
      <c r="BID300" s="75"/>
      <c r="BIE300" s="75"/>
      <c r="BIF300" s="75"/>
      <c r="BIG300" s="75"/>
      <c r="BIH300" s="75"/>
      <c r="BII300" s="75"/>
      <c r="BIJ300" s="75"/>
      <c r="BIK300" s="75"/>
      <c r="BIL300" s="75"/>
      <c r="BIM300" s="75"/>
      <c r="BIN300" s="75"/>
      <c r="BIO300" s="75"/>
      <c r="BIP300" s="75"/>
      <c r="BIQ300" s="75"/>
      <c r="BIR300" s="75"/>
      <c r="BIS300" s="75"/>
      <c r="BIT300" s="75"/>
      <c r="BIU300" s="75"/>
      <c r="BIV300" s="75"/>
      <c r="BIW300" s="75"/>
      <c r="BIX300" s="75"/>
      <c r="BIY300" s="75"/>
      <c r="BIZ300" s="75"/>
      <c r="BJA300" s="75"/>
      <c r="BJB300" s="75"/>
      <c r="BJC300" s="75"/>
      <c r="BJD300" s="75"/>
      <c r="BJE300" s="75"/>
      <c r="BJF300" s="75"/>
      <c r="BJG300" s="75"/>
      <c r="BJH300" s="75"/>
      <c r="BJI300" s="75"/>
      <c r="BJJ300" s="75"/>
      <c r="BJK300" s="75"/>
      <c r="BJL300" s="75"/>
      <c r="BJM300" s="75"/>
      <c r="BJN300" s="75"/>
      <c r="BJO300" s="75"/>
      <c r="BJP300" s="75"/>
      <c r="BJQ300" s="75"/>
      <c r="BJR300" s="75"/>
      <c r="BJS300" s="75"/>
      <c r="BJT300" s="75"/>
      <c r="BJU300" s="75"/>
      <c r="BJV300" s="75"/>
      <c r="BJW300" s="75"/>
      <c r="BJX300" s="75"/>
      <c r="BJY300" s="75"/>
      <c r="BJZ300" s="75"/>
      <c r="BKA300" s="75"/>
      <c r="BKB300" s="75"/>
      <c r="BKC300" s="75"/>
      <c r="BKD300" s="75"/>
      <c r="BKE300" s="75"/>
      <c r="BKF300" s="75"/>
      <c r="BKG300" s="75"/>
      <c r="BKH300" s="75"/>
      <c r="BKI300" s="75"/>
      <c r="BKJ300" s="75"/>
      <c r="BKK300" s="75"/>
      <c r="BKL300" s="75"/>
      <c r="BKM300" s="75"/>
      <c r="BKN300" s="75"/>
      <c r="BKO300" s="75"/>
      <c r="BKP300" s="75"/>
      <c r="BKQ300" s="75"/>
      <c r="BKR300" s="75"/>
      <c r="BKS300" s="75"/>
      <c r="BKT300" s="75"/>
      <c r="BKU300" s="75"/>
      <c r="BKV300" s="75"/>
      <c r="BKW300" s="75"/>
      <c r="BKX300" s="75"/>
      <c r="BKY300" s="75"/>
      <c r="BKZ300" s="75"/>
      <c r="BLA300" s="75"/>
      <c r="BLB300" s="75"/>
      <c r="BLC300" s="75"/>
      <c r="BLD300" s="75"/>
      <c r="BLE300" s="75"/>
      <c r="BLF300" s="75"/>
      <c r="BLG300" s="75"/>
      <c r="BLH300" s="75"/>
      <c r="BLI300" s="75"/>
      <c r="BLJ300" s="75"/>
      <c r="BLK300" s="75"/>
      <c r="BLL300" s="75"/>
      <c r="BLM300" s="75"/>
      <c r="BLN300" s="75"/>
      <c r="BLO300" s="75"/>
      <c r="BLP300" s="75"/>
      <c r="BLQ300" s="75"/>
      <c r="BLR300" s="75"/>
      <c r="BLS300" s="75"/>
      <c r="BLT300" s="75"/>
      <c r="BLU300" s="75"/>
      <c r="BLV300" s="75"/>
      <c r="BLW300" s="75"/>
      <c r="BLX300" s="75"/>
      <c r="BLY300" s="75"/>
      <c r="BLZ300" s="75"/>
      <c r="BMA300" s="75"/>
      <c r="BMB300" s="75"/>
      <c r="BMC300" s="75"/>
      <c r="BMD300" s="75"/>
      <c r="BME300" s="75"/>
      <c r="BMF300" s="75"/>
      <c r="BMG300" s="75"/>
      <c r="BMH300" s="75"/>
      <c r="BMI300" s="75"/>
      <c r="BMJ300" s="75"/>
      <c r="BMK300" s="75"/>
      <c r="BML300" s="75"/>
      <c r="BMM300" s="75"/>
      <c r="BMN300" s="75"/>
      <c r="BMO300" s="75"/>
      <c r="BMP300" s="75"/>
      <c r="BMQ300" s="75"/>
      <c r="BMR300" s="75"/>
      <c r="BMS300" s="75"/>
      <c r="BMT300" s="75"/>
      <c r="BMU300" s="75"/>
      <c r="BMV300" s="75"/>
      <c r="BMW300" s="75"/>
      <c r="BMX300" s="75"/>
      <c r="BMY300" s="75"/>
      <c r="BMZ300" s="75"/>
      <c r="BNA300" s="75"/>
      <c r="BNB300" s="75"/>
      <c r="BNC300" s="75"/>
      <c r="BND300" s="75"/>
      <c r="BNE300" s="75"/>
      <c r="BNF300" s="75"/>
      <c r="BNG300" s="75"/>
      <c r="BNH300" s="75"/>
      <c r="BNI300" s="75"/>
      <c r="BNJ300" s="75"/>
      <c r="BNK300" s="75"/>
      <c r="BNL300" s="75"/>
      <c r="BNM300" s="75"/>
      <c r="BNN300" s="75"/>
      <c r="BNO300" s="75"/>
      <c r="BNP300" s="75"/>
      <c r="BNQ300" s="75"/>
      <c r="BNR300" s="75"/>
      <c r="BNS300" s="75"/>
      <c r="BNT300" s="75"/>
      <c r="BNU300" s="75"/>
      <c r="BNV300" s="75"/>
      <c r="BNW300" s="75"/>
      <c r="BNX300" s="75"/>
      <c r="BNY300" s="75"/>
      <c r="BNZ300" s="75"/>
      <c r="BOA300" s="75"/>
      <c r="BOB300" s="75"/>
      <c r="BOC300" s="75"/>
      <c r="BOD300" s="75"/>
      <c r="BOE300" s="75"/>
      <c r="BOF300" s="75"/>
      <c r="BOG300" s="75"/>
      <c r="BOH300" s="75"/>
      <c r="BOI300" s="75"/>
      <c r="BOJ300" s="75"/>
      <c r="BOK300" s="75"/>
      <c r="BOL300" s="75"/>
      <c r="BOM300" s="75"/>
      <c r="BON300" s="75"/>
      <c r="BOO300" s="75"/>
      <c r="BOP300" s="75"/>
      <c r="BOQ300" s="75"/>
      <c r="BOR300" s="75"/>
      <c r="BOS300" s="75"/>
      <c r="BOT300" s="75"/>
      <c r="BOU300" s="75"/>
      <c r="BOV300" s="75"/>
      <c r="BOW300" s="75"/>
      <c r="BOX300" s="75"/>
      <c r="BOY300" s="75"/>
      <c r="BOZ300" s="75"/>
      <c r="BPA300" s="75"/>
      <c r="BPB300" s="75"/>
      <c r="BPC300" s="75"/>
      <c r="BPD300" s="75"/>
      <c r="BPE300" s="75"/>
      <c r="BPF300" s="75"/>
      <c r="BPG300" s="75"/>
      <c r="BPH300" s="75"/>
      <c r="BPI300" s="75"/>
      <c r="BPJ300" s="75"/>
      <c r="BPK300" s="75"/>
      <c r="BPL300" s="75"/>
      <c r="BPM300" s="75"/>
      <c r="BPN300" s="75"/>
      <c r="BPO300" s="75"/>
      <c r="BPP300" s="75"/>
      <c r="BPQ300" s="75"/>
      <c r="BPR300" s="75"/>
      <c r="BPS300" s="75"/>
      <c r="BPT300" s="75"/>
      <c r="BPU300" s="75"/>
      <c r="BPV300" s="75"/>
      <c r="BPW300" s="75"/>
      <c r="BPX300" s="75"/>
      <c r="BPY300" s="75"/>
      <c r="BPZ300" s="75"/>
      <c r="BQA300" s="75"/>
      <c r="BQB300" s="75"/>
      <c r="BQC300" s="75"/>
      <c r="BQD300" s="75"/>
      <c r="BQE300" s="75"/>
      <c r="BQF300" s="75"/>
      <c r="BQG300" s="75"/>
      <c r="BQH300" s="75"/>
      <c r="BQI300" s="75"/>
      <c r="BQJ300" s="75"/>
      <c r="BQK300" s="75"/>
      <c r="BQL300" s="75"/>
      <c r="BQM300" s="75"/>
      <c r="BQN300" s="75"/>
      <c r="BQO300" s="75"/>
      <c r="BQP300" s="75"/>
      <c r="BQQ300" s="75"/>
      <c r="BQR300" s="75"/>
      <c r="BQS300" s="75"/>
      <c r="BQT300" s="75"/>
      <c r="BQU300" s="75"/>
      <c r="BQV300" s="75"/>
      <c r="BQW300" s="75"/>
      <c r="BQX300" s="75"/>
      <c r="BQY300" s="75"/>
      <c r="BQZ300" s="75"/>
      <c r="BRA300" s="75"/>
      <c r="BRB300" s="75"/>
      <c r="BRC300" s="75"/>
      <c r="BRD300" s="75"/>
      <c r="BRE300" s="75"/>
      <c r="BRF300" s="75"/>
      <c r="BRG300" s="75"/>
      <c r="BRH300" s="75"/>
      <c r="BRI300" s="75"/>
      <c r="BRJ300" s="75"/>
      <c r="BRK300" s="75"/>
      <c r="BRL300" s="75"/>
      <c r="BRM300" s="75"/>
      <c r="BRN300" s="75"/>
      <c r="BRO300" s="75"/>
      <c r="BRP300" s="75"/>
      <c r="BRQ300" s="75"/>
      <c r="BRR300" s="75"/>
      <c r="BRS300" s="75"/>
      <c r="BRT300" s="75"/>
      <c r="BRU300" s="75"/>
      <c r="BRV300" s="75"/>
      <c r="BRW300" s="75"/>
      <c r="BRX300" s="75"/>
      <c r="BRY300" s="75"/>
      <c r="BRZ300" s="75"/>
      <c r="BSA300" s="75"/>
      <c r="BSB300" s="75"/>
      <c r="BSC300" s="75"/>
      <c r="BSD300" s="75"/>
      <c r="BSE300" s="75"/>
      <c r="BSF300" s="75"/>
      <c r="BSG300" s="75"/>
      <c r="BSH300" s="75"/>
      <c r="BSI300" s="75"/>
      <c r="BSJ300" s="75"/>
      <c r="BSK300" s="75"/>
      <c r="BSL300" s="75"/>
      <c r="BSM300" s="75"/>
      <c r="BSN300" s="75"/>
      <c r="BSO300" s="75"/>
      <c r="BSP300" s="75"/>
      <c r="BSQ300" s="75"/>
      <c r="BSR300" s="75"/>
      <c r="BSS300" s="75"/>
      <c r="BST300" s="75"/>
      <c r="BSU300" s="75"/>
      <c r="BSV300" s="75"/>
      <c r="BSW300" s="75"/>
      <c r="BSX300" s="75"/>
      <c r="BSY300" s="75"/>
      <c r="BSZ300" s="75"/>
      <c r="BTA300" s="75"/>
      <c r="BTB300" s="75"/>
      <c r="BTC300" s="75"/>
      <c r="BTD300" s="75"/>
      <c r="BTE300" s="75"/>
      <c r="BTF300" s="75"/>
      <c r="BTG300" s="75"/>
      <c r="BTH300" s="75"/>
      <c r="BTI300" s="75"/>
      <c r="BTJ300" s="75"/>
      <c r="BTK300" s="75"/>
      <c r="BTL300" s="75"/>
      <c r="BTM300" s="75"/>
      <c r="BTN300" s="75"/>
      <c r="BTO300" s="75"/>
      <c r="BTP300" s="75"/>
      <c r="BTQ300" s="75"/>
      <c r="BTR300" s="75"/>
      <c r="BTS300" s="75"/>
      <c r="BTT300" s="75"/>
      <c r="BTU300" s="75"/>
      <c r="BTV300" s="75"/>
      <c r="BTW300" s="75"/>
      <c r="BTX300" s="75"/>
      <c r="BTY300" s="75"/>
      <c r="BTZ300" s="75"/>
      <c r="BUA300" s="75"/>
      <c r="BUB300" s="75"/>
      <c r="BUC300" s="75"/>
      <c r="BUD300" s="75"/>
      <c r="BUE300" s="75"/>
      <c r="BUF300" s="75"/>
      <c r="BUG300" s="75"/>
      <c r="BUH300" s="75"/>
      <c r="BUI300" s="75"/>
      <c r="BUJ300" s="75"/>
      <c r="BUK300" s="75"/>
      <c r="BUL300" s="75"/>
      <c r="BUM300" s="75"/>
      <c r="BUN300" s="75"/>
      <c r="BUO300" s="75"/>
      <c r="BUP300" s="75"/>
      <c r="BUQ300" s="75"/>
      <c r="BUR300" s="75"/>
      <c r="BUS300" s="75"/>
      <c r="BUT300" s="75"/>
      <c r="BUU300" s="75"/>
      <c r="BUV300" s="75"/>
      <c r="BUW300" s="75"/>
      <c r="BUX300" s="75"/>
      <c r="BUY300" s="75"/>
      <c r="BUZ300" s="75"/>
      <c r="BVA300" s="75"/>
      <c r="BVB300" s="75"/>
      <c r="BVC300" s="75"/>
      <c r="BVD300" s="75"/>
      <c r="BVE300" s="75"/>
      <c r="BVF300" s="75"/>
      <c r="BVG300" s="75"/>
      <c r="BVH300" s="75"/>
      <c r="BVI300" s="75"/>
      <c r="BVJ300" s="75"/>
      <c r="BVK300" s="75"/>
      <c r="BVL300" s="75"/>
      <c r="BVM300" s="75"/>
      <c r="BVN300" s="75"/>
      <c r="BVO300" s="75"/>
      <c r="BVP300" s="75"/>
      <c r="BVQ300" s="75"/>
      <c r="BVR300" s="75"/>
      <c r="BVS300" s="75"/>
      <c r="BVT300" s="75"/>
      <c r="BVU300" s="75"/>
      <c r="BVV300" s="75"/>
      <c r="BVW300" s="75"/>
      <c r="BVX300" s="75"/>
      <c r="BVY300" s="75"/>
      <c r="BVZ300" s="75"/>
      <c r="BWA300" s="75"/>
      <c r="BWB300" s="75"/>
      <c r="BWC300" s="75"/>
      <c r="BWD300" s="75"/>
      <c r="BWE300" s="75"/>
      <c r="BWF300" s="75"/>
      <c r="BWG300" s="75"/>
      <c r="BWH300" s="75"/>
      <c r="BWI300" s="75"/>
      <c r="BWJ300" s="75"/>
      <c r="BWK300" s="75"/>
      <c r="BWL300" s="75"/>
      <c r="BWM300" s="75"/>
      <c r="BWN300" s="75"/>
      <c r="BWO300" s="75"/>
      <c r="BWP300" s="75"/>
      <c r="BWQ300" s="75"/>
      <c r="BWR300" s="75"/>
      <c r="BWS300" s="75"/>
      <c r="BWT300" s="75"/>
      <c r="BWU300" s="75"/>
      <c r="BWV300" s="75"/>
      <c r="BWW300" s="75"/>
      <c r="BWX300" s="75"/>
      <c r="BWY300" s="75"/>
      <c r="BWZ300" s="75"/>
      <c r="BXA300" s="75"/>
      <c r="BXB300" s="75"/>
      <c r="BXC300" s="75"/>
      <c r="BXD300" s="75"/>
      <c r="BXE300" s="75"/>
      <c r="BXF300" s="75"/>
      <c r="BXG300" s="75"/>
      <c r="BXH300" s="75"/>
      <c r="BXI300" s="75"/>
      <c r="BXJ300" s="75"/>
      <c r="BXK300" s="75"/>
      <c r="BXL300" s="75"/>
      <c r="BXM300" s="75"/>
      <c r="BXN300" s="75"/>
      <c r="BXO300" s="75"/>
      <c r="BXP300" s="75"/>
      <c r="BXQ300" s="75"/>
      <c r="BXR300" s="75"/>
      <c r="BXS300" s="75"/>
      <c r="BXT300" s="75"/>
      <c r="BXU300" s="75"/>
      <c r="BXV300" s="75"/>
      <c r="BXW300" s="75"/>
      <c r="BXX300" s="75"/>
      <c r="BXY300" s="75"/>
      <c r="BXZ300" s="75"/>
      <c r="BYA300" s="75"/>
      <c r="BYB300" s="75"/>
      <c r="BYC300" s="75"/>
      <c r="BYD300" s="75"/>
      <c r="BYE300" s="75"/>
      <c r="BYF300" s="75"/>
      <c r="BYG300" s="75"/>
      <c r="BYH300" s="75"/>
      <c r="BYI300" s="75"/>
      <c r="BYJ300" s="75"/>
      <c r="BYK300" s="75"/>
      <c r="BYL300" s="75"/>
      <c r="BYM300" s="75"/>
      <c r="BYN300" s="75"/>
      <c r="BYO300" s="75"/>
      <c r="BYP300" s="75"/>
      <c r="BYQ300" s="75"/>
      <c r="BYR300" s="75"/>
      <c r="BYS300" s="75"/>
      <c r="BYT300" s="75"/>
      <c r="BYU300" s="75"/>
      <c r="BYV300" s="75"/>
      <c r="BYW300" s="75"/>
      <c r="BYX300" s="75"/>
      <c r="BYY300" s="75"/>
      <c r="BYZ300" s="75"/>
      <c r="BZA300" s="75"/>
      <c r="BZB300" s="75"/>
      <c r="BZC300" s="75"/>
      <c r="BZD300" s="75"/>
      <c r="BZE300" s="75"/>
      <c r="BZF300" s="75"/>
      <c r="BZG300" s="75"/>
      <c r="BZH300" s="75"/>
      <c r="BZI300" s="75"/>
      <c r="BZJ300" s="75"/>
      <c r="BZK300" s="75"/>
      <c r="BZL300" s="75"/>
      <c r="BZM300" s="75"/>
      <c r="BZN300" s="75"/>
      <c r="BZO300" s="75"/>
      <c r="BZP300" s="75"/>
      <c r="BZQ300" s="75"/>
      <c r="BZR300" s="75"/>
      <c r="BZS300" s="75"/>
      <c r="BZT300" s="75"/>
      <c r="BZU300" s="75"/>
      <c r="BZV300" s="75"/>
      <c r="BZW300" s="75"/>
      <c r="BZX300" s="75"/>
      <c r="BZY300" s="75"/>
      <c r="BZZ300" s="75"/>
      <c r="CAA300" s="75"/>
      <c r="CAB300" s="75"/>
      <c r="CAC300" s="75"/>
      <c r="CAD300" s="75"/>
      <c r="CAE300" s="75"/>
      <c r="CAF300" s="75"/>
      <c r="CAG300" s="75"/>
      <c r="CAH300" s="75"/>
      <c r="CAI300" s="75"/>
      <c r="CAJ300" s="75"/>
      <c r="CAK300" s="75"/>
      <c r="CAL300" s="75"/>
      <c r="CAM300" s="75"/>
      <c r="CAN300" s="75"/>
      <c r="CAO300" s="75"/>
      <c r="CAP300" s="75"/>
      <c r="CAQ300" s="75"/>
      <c r="CAR300" s="75"/>
      <c r="CAS300" s="75"/>
      <c r="CAT300" s="75"/>
      <c r="CAU300" s="75"/>
      <c r="CAV300" s="75"/>
      <c r="CAW300" s="75"/>
      <c r="CAX300" s="75"/>
      <c r="CAY300" s="75"/>
      <c r="CAZ300" s="75"/>
      <c r="CBA300" s="75"/>
      <c r="CBB300" s="75"/>
      <c r="CBC300" s="75"/>
      <c r="CBD300" s="75"/>
      <c r="CBE300" s="75"/>
      <c r="CBF300" s="75"/>
      <c r="CBG300" s="75"/>
      <c r="CBH300" s="75"/>
      <c r="CBI300" s="75"/>
      <c r="CBJ300" s="75"/>
      <c r="CBK300" s="75"/>
      <c r="CBL300" s="75"/>
      <c r="CBM300" s="75"/>
      <c r="CBN300" s="75"/>
      <c r="CBO300" s="75"/>
      <c r="CBP300" s="75"/>
      <c r="CBQ300" s="75"/>
      <c r="CBR300" s="75"/>
      <c r="CBS300" s="75"/>
      <c r="CBT300" s="75"/>
      <c r="CBU300" s="75"/>
      <c r="CBV300" s="75"/>
      <c r="CBW300" s="75"/>
      <c r="CBX300" s="75"/>
      <c r="CBY300" s="75"/>
      <c r="CBZ300" s="75"/>
      <c r="CCA300" s="75"/>
      <c r="CCB300" s="75"/>
      <c r="CCC300" s="75"/>
      <c r="CCD300" s="75"/>
      <c r="CCE300" s="75"/>
      <c r="CCF300" s="75"/>
      <c r="CCG300" s="75"/>
      <c r="CCH300" s="75"/>
      <c r="CCI300" s="75"/>
      <c r="CCJ300" s="75"/>
      <c r="CCK300" s="75"/>
      <c r="CCL300" s="75"/>
      <c r="CCM300" s="75"/>
      <c r="CCN300" s="75"/>
      <c r="CCO300" s="75"/>
      <c r="CCP300" s="75"/>
      <c r="CCQ300" s="75"/>
      <c r="CCR300" s="75"/>
      <c r="CCS300" s="75"/>
      <c r="CCT300" s="75"/>
      <c r="CCU300" s="75"/>
      <c r="CCV300" s="75"/>
      <c r="CCW300" s="75"/>
      <c r="CCX300" s="75"/>
      <c r="CCY300" s="75"/>
      <c r="CCZ300" s="75"/>
      <c r="CDA300" s="75"/>
      <c r="CDB300" s="75"/>
      <c r="CDC300" s="75"/>
      <c r="CDD300" s="75"/>
      <c r="CDE300" s="75"/>
      <c r="CDF300" s="75"/>
      <c r="CDG300" s="75"/>
      <c r="CDH300" s="75"/>
      <c r="CDI300" s="75"/>
      <c r="CDJ300" s="75"/>
      <c r="CDK300" s="75"/>
      <c r="CDL300" s="75"/>
      <c r="CDM300" s="75"/>
      <c r="CDN300" s="75"/>
      <c r="CDO300" s="75"/>
      <c r="CDP300" s="75"/>
      <c r="CDQ300" s="75"/>
      <c r="CDR300" s="75"/>
      <c r="CDS300" s="75"/>
      <c r="CDT300" s="75"/>
      <c r="CDU300" s="75"/>
      <c r="CDV300" s="75"/>
      <c r="CDW300" s="75"/>
      <c r="CDX300" s="75"/>
      <c r="CDY300" s="75"/>
      <c r="CDZ300" s="75"/>
      <c r="CEA300" s="75"/>
      <c r="CEB300" s="75"/>
      <c r="CEC300" s="75"/>
      <c r="CED300" s="75"/>
      <c r="CEE300" s="75"/>
      <c r="CEF300" s="75"/>
      <c r="CEG300" s="75"/>
      <c r="CEH300" s="75"/>
      <c r="CEI300" s="75"/>
      <c r="CEJ300" s="75"/>
      <c r="CEK300" s="75"/>
      <c r="CEL300" s="75"/>
      <c r="CEM300" s="75"/>
      <c r="CEN300" s="75"/>
      <c r="CEO300" s="75"/>
      <c r="CEP300" s="75"/>
      <c r="CEQ300" s="75"/>
      <c r="CER300" s="75"/>
      <c r="CES300" s="75"/>
      <c r="CET300" s="75"/>
      <c r="CEU300" s="75"/>
      <c r="CEV300" s="75"/>
      <c r="CEW300" s="75"/>
      <c r="CEX300" s="75"/>
      <c r="CEY300" s="75"/>
      <c r="CEZ300" s="75"/>
      <c r="CFA300" s="75"/>
      <c r="CFB300" s="75"/>
      <c r="CFC300" s="75"/>
      <c r="CFD300" s="75"/>
      <c r="CFE300" s="75"/>
      <c r="CFF300" s="75"/>
      <c r="CFG300" s="75"/>
      <c r="CFH300" s="75"/>
      <c r="CFI300" s="75"/>
      <c r="CFJ300" s="75"/>
      <c r="CFK300" s="75"/>
      <c r="CFL300" s="75"/>
      <c r="CFM300" s="75"/>
      <c r="CFN300" s="75"/>
      <c r="CFO300" s="75"/>
      <c r="CFP300" s="75"/>
      <c r="CFQ300" s="75"/>
      <c r="CFR300" s="75"/>
      <c r="CFS300" s="75"/>
      <c r="CFT300" s="75"/>
      <c r="CFU300" s="75"/>
      <c r="CFV300" s="75"/>
      <c r="CFW300" s="75"/>
      <c r="CFX300" s="75"/>
      <c r="CFY300" s="75"/>
      <c r="CFZ300" s="75"/>
      <c r="CGA300" s="75"/>
      <c r="CGB300" s="75"/>
      <c r="CGC300" s="75"/>
      <c r="CGD300" s="75"/>
      <c r="CGE300" s="75"/>
      <c r="CGF300" s="75"/>
      <c r="CGG300" s="75"/>
      <c r="CGH300" s="75"/>
      <c r="CGI300" s="75"/>
      <c r="CGJ300" s="75"/>
      <c r="CGK300" s="75"/>
      <c r="CGL300" s="75"/>
      <c r="CGM300" s="75"/>
      <c r="CGN300" s="75"/>
      <c r="CGO300" s="75"/>
      <c r="CGP300" s="75"/>
      <c r="CGQ300" s="75"/>
      <c r="CGR300" s="75"/>
      <c r="CGS300" s="75"/>
      <c r="CGT300" s="75"/>
      <c r="CGU300" s="75"/>
      <c r="CGV300" s="75"/>
      <c r="CGW300" s="75"/>
      <c r="CGX300" s="75"/>
      <c r="CGY300" s="75"/>
      <c r="CGZ300" s="75"/>
      <c r="CHA300" s="75"/>
      <c r="CHB300" s="75"/>
      <c r="CHC300" s="75"/>
      <c r="CHD300" s="75"/>
      <c r="CHE300" s="75"/>
      <c r="CHF300" s="75"/>
      <c r="CHG300" s="75"/>
      <c r="CHH300" s="75"/>
      <c r="CHI300" s="75"/>
      <c r="CHJ300" s="75"/>
      <c r="CHK300" s="75"/>
      <c r="CHL300" s="75"/>
      <c r="CHM300" s="75"/>
      <c r="CHN300" s="75"/>
      <c r="CHO300" s="75"/>
      <c r="CHP300" s="75"/>
      <c r="CHQ300" s="75"/>
      <c r="CHR300" s="75"/>
      <c r="CHS300" s="75"/>
      <c r="CHT300" s="75"/>
      <c r="CHU300" s="75"/>
      <c r="CHV300" s="75"/>
      <c r="CHW300" s="75"/>
      <c r="CHX300" s="75"/>
      <c r="CHY300" s="75"/>
      <c r="CHZ300" s="75"/>
      <c r="CIA300" s="75"/>
      <c r="CIB300" s="75"/>
      <c r="CIC300" s="75"/>
      <c r="CID300" s="75"/>
      <c r="CIE300" s="75"/>
      <c r="CIF300" s="75"/>
      <c r="CIG300" s="75"/>
      <c r="CIH300" s="75"/>
      <c r="CII300" s="75"/>
      <c r="CIJ300" s="75"/>
      <c r="CIK300" s="75"/>
      <c r="CIL300" s="75"/>
      <c r="CIM300" s="75"/>
      <c r="CIN300" s="75"/>
      <c r="CIO300" s="75"/>
      <c r="CIP300" s="75"/>
      <c r="CIQ300" s="75"/>
      <c r="CIR300" s="75"/>
      <c r="CIS300" s="75"/>
      <c r="CIT300" s="75"/>
      <c r="CIU300" s="75"/>
      <c r="CIV300" s="75"/>
      <c r="CIW300" s="75"/>
      <c r="CIX300" s="75"/>
      <c r="CIY300" s="75"/>
      <c r="CIZ300" s="75"/>
      <c r="CJA300" s="75"/>
      <c r="CJB300" s="75"/>
      <c r="CJC300" s="75"/>
      <c r="CJD300" s="75"/>
      <c r="CJE300" s="75"/>
      <c r="CJF300" s="75"/>
      <c r="CJG300" s="75"/>
      <c r="CJH300" s="75"/>
      <c r="CJI300" s="75"/>
      <c r="CJJ300" s="75"/>
      <c r="CJK300" s="75"/>
      <c r="CJL300" s="75"/>
      <c r="CJM300" s="75"/>
      <c r="CJN300" s="75"/>
      <c r="CJO300" s="75"/>
      <c r="CJP300" s="75"/>
      <c r="CJQ300" s="75"/>
      <c r="CJR300" s="75"/>
      <c r="CJS300" s="75"/>
      <c r="CJT300" s="75"/>
      <c r="CJU300" s="75"/>
      <c r="CJV300" s="75"/>
      <c r="CJW300" s="75"/>
      <c r="CJX300" s="75"/>
      <c r="CJY300" s="75"/>
      <c r="CJZ300" s="75"/>
      <c r="CKA300" s="75"/>
      <c r="CKB300" s="75"/>
      <c r="CKC300" s="75"/>
      <c r="CKD300" s="75"/>
      <c r="CKE300" s="75"/>
      <c r="CKF300" s="75"/>
      <c r="CKG300" s="75"/>
      <c r="CKH300" s="75"/>
      <c r="CKI300" s="75"/>
      <c r="CKJ300" s="75"/>
      <c r="CKK300" s="75"/>
      <c r="CKL300" s="75"/>
      <c r="CKM300" s="75"/>
      <c r="CKN300" s="75"/>
      <c r="CKO300" s="75"/>
      <c r="CKP300" s="75"/>
      <c r="CKQ300" s="75"/>
      <c r="CKR300" s="75"/>
      <c r="CKS300" s="75"/>
      <c r="CKT300" s="75"/>
      <c r="CKU300" s="75"/>
      <c r="CKV300" s="75"/>
      <c r="CKW300" s="75"/>
      <c r="CKX300" s="75"/>
      <c r="CKY300" s="75"/>
      <c r="CKZ300" s="75"/>
      <c r="CLA300" s="75"/>
      <c r="CLB300" s="75"/>
      <c r="CLC300" s="75"/>
      <c r="CLD300" s="75"/>
      <c r="CLE300" s="75"/>
      <c r="CLF300" s="75"/>
      <c r="CLG300" s="75"/>
      <c r="CLH300" s="75"/>
      <c r="CLI300" s="75"/>
      <c r="CLJ300" s="75"/>
      <c r="CLK300" s="75"/>
      <c r="CLL300" s="75"/>
      <c r="CLM300" s="75"/>
      <c r="CLN300" s="75"/>
      <c r="CLO300" s="75"/>
      <c r="CLP300" s="75"/>
      <c r="CLQ300" s="75"/>
      <c r="CLR300" s="75"/>
      <c r="CLS300" s="75"/>
      <c r="CLT300" s="75"/>
      <c r="CLU300" s="75"/>
      <c r="CLV300" s="75"/>
      <c r="CLW300" s="75"/>
      <c r="CLX300" s="75"/>
      <c r="CLY300" s="75"/>
      <c r="CLZ300" s="75"/>
      <c r="CMA300" s="75"/>
      <c r="CMB300" s="75"/>
      <c r="CMC300" s="75"/>
      <c r="CMD300" s="75"/>
      <c r="CME300" s="75"/>
      <c r="CMF300" s="75"/>
      <c r="CMG300" s="75"/>
      <c r="CMH300" s="75"/>
      <c r="CMI300" s="75"/>
      <c r="CMJ300" s="75"/>
      <c r="CMK300" s="75"/>
      <c r="CML300" s="75"/>
      <c r="CMM300" s="75"/>
      <c r="CMN300" s="75"/>
      <c r="CMO300" s="75"/>
      <c r="CMP300" s="75"/>
      <c r="CMQ300" s="75"/>
      <c r="CMR300" s="75"/>
      <c r="CMS300" s="75"/>
      <c r="CMT300" s="75"/>
      <c r="CMU300" s="75"/>
      <c r="CMV300" s="75"/>
      <c r="CMW300" s="75"/>
      <c r="CMX300" s="75"/>
      <c r="CMY300" s="75"/>
      <c r="CMZ300" s="75"/>
      <c r="CNA300" s="75"/>
      <c r="CNB300" s="75"/>
      <c r="CNC300" s="75"/>
      <c r="CND300" s="75"/>
      <c r="CNE300" s="75"/>
      <c r="CNF300" s="75"/>
      <c r="CNG300" s="75"/>
      <c r="CNH300" s="75"/>
      <c r="CNI300" s="75"/>
      <c r="CNJ300" s="75"/>
      <c r="CNK300" s="75"/>
      <c r="CNL300" s="75"/>
      <c r="CNM300" s="75"/>
      <c r="CNN300" s="75"/>
      <c r="CNO300" s="75"/>
      <c r="CNP300" s="75"/>
      <c r="CNQ300" s="75"/>
      <c r="CNR300" s="75"/>
      <c r="CNS300" s="75"/>
      <c r="CNT300" s="75"/>
      <c r="CNU300" s="75"/>
      <c r="CNV300" s="75"/>
      <c r="CNW300" s="75"/>
      <c r="CNX300" s="75"/>
      <c r="CNY300" s="75"/>
      <c r="CNZ300" s="75"/>
      <c r="COA300" s="75"/>
      <c r="COB300" s="75"/>
      <c r="COC300" s="75"/>
      <c r="COD300" s="75"/>
      <c r="COE300" s="75"/>
      <c r="COF300" s="75"/>
      <c r="COG300" s="75"/>
      <c r="COH300" s="75"/>
      <c r="COI300" s="75"/>
      <c r="COJ300" s="75"/>
      <c r="COK300" s="75"/>
      <c r="COL300" s="75"/>
      <c r="COM300" s="75"/>
      <c r="CON300" s="75"/>
      <c r="COO300" s="75"/>
      <c r="COP300" s="75"/>
      <c r="COQ300" s="75"/>
      <c r="COR300" s="75"/>
      <c r="COS300" s="75"/>
      <c r="COT300" s="75"/>
      <c r="COU300" s="75"/>
      <c r="COV300" s="75"/>
      <c r="COW300" s="75"/>
      <c r="COX300" s="75"/>
      <c r="COY300" s="75"/>
      <c r="COZ300" s="75"/>
      <c r="CPA300" s="75"/>
      <c r="CPB300" s="75"/>
      <c r="CPC300" s="75"/>
      <c r="CPD300" s="75"/>
      <c r="CPE300" s="75"/>
      <c r="CPF300" s="75"/>
      <c r="CPG300" s="75"/>
      <c r="CPH300" s="75"/>
      <c r="CPI300" s="75"/>
      <c r="CPJ300" s="75"/>
      <c r="CPK300" s="75"/>
      <c r="CPL300" s="75"/>
      <c r="CPM300" s="75"/>
      <c r="CPN300" s="75"/>
      <c r="CPO300" s="75"/>
      <c r="CPP300" s="75"/>
      <c r="CPQ300" s="75"/>
      <c r="CPR300" s="75"/>
      <c r="CPS300" s="75"/>
      <c r="CPT300" s="75"/>
      <c r="CPU300" s="75"/>
      <c r="CPV300" s="75"/>
      <c r="CPW300" s="75"/>
      <c r="CPX300" s="75"/>
      <c r="CPY300" s="75"/>
      <c r="CPZ300" s="75"/>
      <c r="CQA300" s="75"/>
      <c r="CQB300" s="75"/>
      <c r="CQC300" s="75"/>
      <c r="CQD300" s="75"/>
      <c r="CQE300" s="75"/>
      <c r="CQF300" s="75"/>
      <c r="CQG300" s="75"/>
      <c r="CQH300" s="75"/>
      <c r="CQI300" s="75"/>
      <c r="CQJ300" s="75"/>
      <c r="CQK300" s="75"/>
      <c r="CQL300" s="75"/>
      <c r="CQM300" s="75"/>
      <c r="CQN300" s="75"/>
      <c r="CQO300" s="75"/>
      <c r="CQP300" s="75"/>
      <c r="CQQ300" s="75"/>
      <c r="CQR300" s="75"/>
      <c r="CQS300" s="75"/>
      <c r="CQT300" s="75"/>
      <c r="CQU300" s="75"/>
      <c r="CQV300" s="75"/>
      <c r="CQW300" s="75"/>
      <c r="CQX300" s="75"/>
      <c r="CQY300" s="75"/>
      <c r="CQZ300" s="75"/>
      <c r="CRA300" s="75"/>
      <c r="CRB300" s="75"/>
      <c r="CRC300" s="75"/>
      <c r="CRD300" s="75"/>
      <c r="CRE300" s="75"/>
      <c r="CRF300" s="75"/>
      <c r="CRG300" s="75"/>
      <c r="CRH300" s="75"/>
      <c r="CRI300" s="75"/>
      <c r="CRJ300" s="75"/>
      <c r="CRK300" s="75"/>
      <c r="CRL300" s="75"/>
      <c r="CRM300" s="75"/>
      <c r="CRN300" s="75"/>
      <c r="CRO300" s="75"/>
      <c r="CRP300" s="75"/>
      <c r="CRQ300" s="75"/>
      <c r="CRR300" s="75"/>
      <c r="CRS300" s="75"/>
      <c r="CRT300" s="75"/>
      <c r="CRU300" s="75"/>
      <c r="CRV300" s="75"/>
      <c r="CRW300" s="75"/>
      <c r="CRX300" s="75"/>
      <c r="CRY300" s="75"/>
      <c r="CRZ300" s="75"/>
      <c r="CSA300" s="75"/>
      <c r="CSB300" s="75"/>
      <c r="CSC300" s="75"/>
      <c r="CSD300" s="75"/>
      <c r="CSE300" s="75"/>
      <c r="CSF300" s="75"/>
      <c r="CSG300" s="75"/>
      <c r="CSH300" s="75"/>
      <c r="CSI300" s="75"/>
      <c r="CSJ300" s="75"/>
      <c r="CSK300" s="75"/>
      <c r="CSL300" s="75"/>
      <c r="CSM300" s="75"/>
      <c r="CSN300" s="75"/>
      <c r="CSO300" s="75"/>
      <c r="CSP300" s="75"/>
      <c r="CSQ300" s="75"/>
      <c r="CSR300" s="75"/>
      <c r="CSS300" s="75"/>
      <c r="CST300" s="75"/>
      <c r="CSU300" s="75"/>
      <c r="CSV300" s="75"/>
      <c r="CSW300" s="75"/>
      <c r="CSX300" s="75"/>
      <c r="CSY300" s="75"/>
      <c r="CSZ300" s="75"/>
      <c r="CTA300" s="75"/>
      <c r="CTB300" s="75"/>
      <c r="CTC300" s="75"/>
      <c r="CTD300" s="75"/>
      <c r="CTE300" s="75"/>
      <c r="CTF300" s="75"/>
      <c r="CTG300" s="75"/>
      <c r="CTH300" s="75"/>
      <c r="CTI300" s="75"/>
      <c r="CTJ300" s="75"/>
      <c r="CTK300" s="75"/>
      <c r="CTL300" s="75"/>
      <c r="CTM300" s="75"/>
      <c r="CTN300" s="75"/>
      <c r="CTO300" s="75"/>
      <c r="CTP300" s="75"/>
      <c r="CTQ300" s="75"/>
      <c r="CTR300" s="75"/>
      <c r="CTS300" s="75"/>
      <c r="CTT300" s="75"/>
      <c r="CTU300" s="75"/>
      <c r="CTV300" s="75"/>
      <c r="CTW300" s="75"/>
      <c r="CTX300" s="75"/>
      <c r="CTY300" s="75"/>
      <c r="CTZ300" s="75"/>
      <c r="CUA300" s="75"/>
      <c r="CUB300" s="75"/>
      <c r="CUC300" s="75"/>
      <c r="CUD300" s="75"/>
      <c r="CUE300" s="75"/>
      <c r="CUF300" s="75"/>
      <c r="CUG300" s="75"/>
      <c r="CUH300" s="75"/>
      <c r="CUI300" s="75"/>
      <c r="CUJ300" s="75"/>
      <c r="CUK300" s="75"/>
      <c r="CUL300" s="75"/>
      <c r="CUM300" s="75"/>
      <c r="CUN300" s="75"/>
      <c r="CUO300" s="75"/>
      <c r="CUP300" s="75"/>
      <c r="CUQ300" s="75"/>
      <c r="CUR300" s="75"/>
      <c r="CUS300" s="75"/>
      <c r="CUT300" s="75"/>
      <c r="CUU300" s="75"/>
      <c r="CUV300" s="75"/>
      <c r="CUW300" s="75"/>
      <c r="CUX300" s="75"/>
      <c r="CUY300" s="75"/>
      <c r="CUZ300" s="75"/>
      <c r="CVA300" s="75"/>
      <c r="CVB300" s="75"/>
      <c r="CVC300" s="75"/>
      <c r="CVD300" s="75"/>
      <c r="CVE300" s="75"/>
      <c r="CVF300" s="75"/>
      <c r="CVG300" s="75"/>
      <c r="CVH300" s="75"/>
      <c r="CVI300" s="75"/>
      <c r="CVJ300" s="75"/>
      <c r="CVK300" s="75"/>
      <c r="CVL300" s="75"/>
      <c r="CVM300" s="75"/>
      <c r="CVN300" s="75"/>
      <c r="CVO300" s="75"/>
      <c r="CVP300" s="75"/>
      <c r="CVQ300" s="75"/>
      <c r="CVR300" s="75"/>
      <c r="CVS300" s="75"/>
      <c r="CVT300" s="75"/>
      <c r="CVU300" s="75"/>
      <c r="CVV300" s="75"/>
      <c r="CVW300" s="75"/>
      <c r="CVX300" s="75"/>
      <c r="CVY300" s="75"/>
      <c r="CVZ300" s="75"/>
      <c r="CWA300" s="75"/>
      <c r="CWB300" s="75"/>
      <c r="CWC300" s="75"/>
      <c r="CWD300" s="75"/>
      <c r="CWE300" s="75"/>
      <c r="CWF300" s="75"/>
      <c r="CWG300" s="75"/>
      <c r="CWH300" s="75"/>
      <c r="CWI300" s="75"/>
      <c r="CWJ300" s="75"/>
      <c r="CWK300" s="75"/>
      <c r="CWL300" s="75"/>
      <c r="CWM300" s="75"/>
      <c r="CWN300" s="75"/>
      <c r="CWO300" s="75"/>
      <c r="CWP300" s="75"/>
      <c r="CWQ300" s="75"/>
      <c r="CWR300" s="75"/>
      <c r="CWS300" s="75"/>
      <c r="CWT300" s="75"/>
      <c r="CWU300" s="75"/>
      <c r="CWV300" s="75"/>
      <c r="CWW300" s="75"/>
      <c r="CWX300" s="75"/>
      <c r="CWY300" s="75"/>
      <c r="CWZ300" s="75"/>
      <c r="CXA300" s="75"/>
      <c r="CXB300" s="75"/>
      <c r="CXC300" s="75"/>
      <c r="CXD300" s="75"/>
      <c r="CXE300" s="75"/>
      <c r="CXF300" s="75"/>
      <c r="CXG300" s="75"/>
      <c r="CXH300" s="75"/>
      <c r="CXI300" s="75"/>
      <c r="CXJ300" s="75"/>
      <c r="CXK300" s="75"/>
      <c r="CXL300" s="75"/>
      <c r="CXM300" s="75"/>
      <c r="CXN300" s="75"/>
      <c r="CXO300" s="75"/>
      <c r="CXP300" s="75"/>
      <c r="CXQ300" s="75"/>
      <c r="CXR300" s="75"/>
      <c r="CXS300" s="75"/>
      <c r="CXT300" s="75"/>
      <c r="CXU300" s="75"/>
      <c r="CXV300" s="75"/>
      <c r="CXW300" s="75"/>
      <c r="CXX300" s="75"/>
      <c r="CXY300" s="75"/>
      <c r="CXZ300" s="75"/>
      <c r="CYA300" s="75"/>
      <c r="CYB300" s="75"/>
      <c r="CYC300" s="75"/>
      <c r="CYD300" s="75"/>
      <c r="CYE300" s="75"/>
      <c r="CYF300" s="75"/>
      <c r="CYG300" s="75"/>
      <c r="CYH300" s="75"/>
      <c r="CYI300" s="75"/>
      <c r="CYJ300" s="75"/>
      <c r="CYK300" s="75"/>
      <c r="CYL300" s="75"/>
      <c r="CYM300" s="75"/>
      <c r="CYN300" s="75"/>
      <c r="CYO300" s="75"/>
      <c r="CYP300" s="75"/>
      <c r="CYQ300" s="75"/>
      <c r="CYR300" s="75"/>
      <c r="CYS300" s="75"/>
      <c r="CYT300" s="75"/>
      <c r="CYU300" s="75"/>
      <c r="CYV300" s="75"/>
      <c r="CYW300" s="75"/>
      <c r="CYX300" s="75"/>
      <c r="CYY300" s="75"/>
      <c r="CYZ300" s="75"/>
      <c r="CZA300" s="75"/>
      <c r="CZB300" s="75"/>
      <c r="CZC300" s="75"/>
      <c r="CZD300" s="75"/>
      <c r="CZE300" s="75"/>
      <c r="CZF300" s="75"/>
      <c r="CZG300" s="75"/>
      <c r="CZH300" s="75"/>
      <c r="CZI300" s="75"/>
      <c r="CZJ300" s="75"/>
      <c r="CZK300" s="75"/>
      <c r="CZL300" s="75"/>
      <c r="CZM300" s="75"/>
      <c r="CZN300" s="75"/>
      <c r="CZO300" s="75"/>
      <c r="CZP300" s="75"/>
      <c r="CZQ300" s="75"/>
      <c r="CZR300" s="75"/>
      <c r="CZS300" s="75"/>
      <c r="CZT300" s="75"/>
      <c r="CZU300" s="75"/>
      <c r="CZV300" s="75"/>
      <c r="CZW300" s="75"/>
      <c r="CZX300" s="75"/>
      <c r="CZY300" s="75"/>
      <c r="CZZ300" s="75"/>
      <c r="DAA300" s="75"/>
      <c r="DAB300" s="75"/>
      <c r="DAC300" s="75"/>
      <c r="DAD300" s="75"/>
      <c r="DAE300" s="75"/>
      <c r="DAF300" s="75"/>
      <c r="DAG300" s="75"/>
      <c r="DAH300" s="75"/>
      <c r="DAI300" s="75"/>
      <c r="DAJ300" s="75"/>
      <c r="DAK300" s="75"/>
      <c r="DAL300" s="75"/>
      <c r="DAM300" s="75"/>
      <c r="DAN300" s="75"/>
      <c r="DAO300" s="75"/>
      <c r="DAP300" s="75"/>
      <c r="DAQ300" s="75"/>
      <c r="DAR300" s="75"/>
      <c r="DAS300" s="75"/>
      <c r="DAT300" s="75"/>
      <c r="DAU300" s="75"/>
      <c r="DAV300" s="75"/>
      <c r="DAW300" s="75"/>
      <c r="DAX300" s="75"/>
      <c r="DAY300" s="75"/>
      <c r="DAZ300" s="75"/>
      <c r="DBA300" s="75"/>
      <c r="DBB300" s="75"/>
      <c r="DBC300" s="75"/>
      <c r="DBD300" s="75"/>
      <c r="DBE300" s="75"/>
      <c r="DBF300" s="75"/>
      <c r="DBG300" s="75"/>
      <c r="DBH300" s="75"/>
      <c r="DBI300" s="75"/>
      <c r="DBJ300" s="75"/>
      <c r="DBK300" s="75"/>
      <c r="DBL300" s="75"/>
      <c r="DBM300" s="75"/>
      <c r="DBN300" s="75"/>
      <c r="DBO300" s="75"/>
      <c r="DBP300" s="75"/>
      <c r="DBQ300" s="75"/>
      <c r="DBR300" s="75"/>
      <c r="DBS300" s="75"/>
      <c r="DBT300" s="75"/>
      <c r="DBU300" s="75"/>
      <c r="DBV300" s="75"/>
      <c r="DBW300" s="75"/>
      <c r="DBX300" s="75"/>
      <c r="DBY300" s="75"/>
      <c r="DBZ300" s="75"/>
      <c r="DCA300" s="75"/>
      <c r="DCB300" s="75"/>
      <c r="DCC300" s="75"/>
      <c r="DCD300" s="75"/>
      <c r="DCE300" s="75"/>
      <c r="DCF300" s="75"/>
      <c r="DCG300" s="75"/>
      <c r="DCH300" s="75"/>
      <c r="DCI300" s="75"/>
      <c r="DCJ300" s="75"/>
      <c r="DCK300" s="75"/>
      <c r="DCL300" s="75"/>
      <c r="DCM300" s="75"/>
      <c r="DCN300" s="75"/>
      <c r="DCO300" s="75"/>
      <c r="DCP300" s="75"/>
      <c r="DCQ300" s="75"/>
      <c r="DCR300" s="75"/>
      <c r="DCS300" s="75"/>
      <c r="DCT300" s="75"/>
      <c r="DCU300" s="75"/>
      <c r="DCV300" s="75"/>
      <c r="DCW300" s="75"/>
      <c r="DCX300" s="75"/>
      <c r="DCY300" s="75"/>
      <c r="DCZ300" s="75"/>
      <c r="DDA300" s="75"/>
      <c r="DDB300" s="75"/>
      <c r="DDC300" s="75"/>
      <c r="DDD300" s="75"/>
      <c r="DDE300" s="75"/>
      <c r="DDF300" s="75"/>
      <c r="DDG300" s="75"/>
      <c r="DDH300" s="75"/>
      <c r="DDI300" s="75"/>
      <c r="DDJ300" s="75"/>
      <c r="DDK300" s="75"/>
      <c r="DDL300" s="75"/>
      <c r="DDM300" s="75"/>
      <c r="DDN300" s="75"/>
      <c r="DDO300" s="75"/>
      <c r="DDP300" s="75"/>
      <c r="DDQ300" s="75"/>
      <c r="DDR300" s="75"/>
      <c r="DDS300" s="75"/>
      <c r="DDT300" s="75"/>
      <c r="DDU300" s="75"/>
      <c r="DDV300" s="75"/>
      <c r="DDW300" s="75"/>
      <c r="DDX300" s="75"/>
      <c r="DDY300" s="75"/>
      <c r="DDZ300" s="75"/>
      <c r="DEA300" s="75"/>
      <c r="DEB300" s="75"/>
      <c r="DEC300" s="75"/>
      <c r="DED300" s="75"/>
      <c r="DEE300" s="75"/>
      <c r="DEF300" s="75"/>
      <c r="DEG300" s="75"/>
      <c r="DEH300" s="75"/>
      <c r="DEI300" s="75"/>
      <c r="DEJ300" s="75"/>
      <c r="DEK300" s="75"/>
      <c r="DEL300" s="75"/>
      <c r="DEM300" s="75"/>
      <c r="DEN300" s="75"/>
      <c r="DEO300" s="75"/>
      <c r="DEP300" s="75"/>
      <c r="DEQ300" s="75"/>
      <c r="DER300" s="75"/>
      <c r="DES300" s="75"/>
      <c r="DET300" s="75"/>
      <c r="DEU300" s="75"/>
      <c r="DEV300" s="75"/>
      <c r="DEW300" s="75"/>
      <c r="DEX300" s="75"/>
      <c r="DEY300" s="75"/>
      <c r="DEZ300" s="75"/>
      <c r="DFA300" s="75"/>
      <c r="DFB300" s="75"/>
      <c r="DFC300" s="75"/>
      <c r="DFD300" s="75"/>
      <c r="DFE300" s="75"/>
      <c r="DFF300" s="75"/>
      <c r="DFG300" s="75"/>
      <c r="DFH300" s="75"/>
      <c r="DFI300" s="75"/>
      <c r="DFJ300" s="75"/>
      <c r="DFK300" s="75"/>
      <c r="DFL300" s="75"/>
      <c r="DFM300" s="75"/>
      <c r="DFN300" s="75"/>
      <c r="DFO300" s="75"/>
      <c r="DFP300" s="75"/>
      <c r="DFQ300" s="75"/>
      <c r="DFR300" s="75"/>
      <c r="DFS300" s="75"/>
      <c r="DFT300" s="75"/>
      <c r="DFU300" s="75"/>
      <c r="DFV300" s="75"/>
      <c r="DFW300" s="75"/>
      <c r="DFX300" s="75"/>
      <c r="DFY300" s="75"/>
      <c r="DFZ300" s="75"/>
      <c r="DGA300" s="75"/>
      <c r="DGB300" s="75"/>
      <c r="DGC300" s="75"/>
      <c r="DGD300" s="75"/>
      <c r="DGE300" s="75"/>
      <c r="DGF300" s="75"/>
      <c r="DGG300" s="75"/>
      <c r="DGH300" s="75"/>
      <c r="DGI300" s="75"/>
      <c r="DGJ300" s="75"/>
      <c r="DGK300" s="75"/>
      <c r="DGL300" s="75"/>
      <c r="DGM300" s="75"/>
      <c r="DGN300" s="75"/>
      <c r="DGO300" s="75"/>
      <c r="DGP300" s="75"/>
      <c r="DGQ300" s="75"/>
      <c r="DGR300" s="75"/>
      <c r="DGS300" s="75"/>
      <c r="DGT300" s="75"/>
      <c r="DGU300" s="75"/>
      <c r="DGV300" s="75"/>
      <c r="DGW300" s="75"/>
      <c r="DGX300" s="75"/>
      <c r="DGY300" s="75"/>
      <c r="DGZ300" s="75"/>
      <c r="DHA300" s="75"/>
      <c r="DHB300" s="75"/>
      <c r="DHC300" s="75"/>
      <c r="DHD300" s="75"/>
      <c r="DHE300" s="75"/>
      <c r="DHF300" s="75"/>
      <c r="DHG300" s="75"/>
      <c r="DHH300" s="75"/>
      <c r="DHI300" s="75"/>
      <c r="DHJ300" s="75"/>
      <c r="DHK300" s="75"/>
      <c r="DHL300" s="75"/>
      <c r="DHM300" s="75"/>
      <c r="DHN300" s="75"/>
      <c r="DHO300" s="75"/>
      <c r="DHP300" s="75"/>
      <c r="DHQ300" s="75"/>
      <c r="DHR300" s="75"/>
      <c r="DHS300" s="75"/>
      <c r="DHT300" s="75"/>
      <c r="DHU300" s="75"/>
      <c r="DHV300" s="75"/>
      <c r="DHW300" s="75"/>
      <c r="DHX300" s="75"/>
      <c r="DHY300" s="75"/>
      <c r="DHZ300" s="75"/>
      <c r="DIA300" s="75"/>
      <c r="DIB300" s="75"/>
      <c r="DIC300" s="75"/>
      <c r="DID300" s="75"/>
      <c r="DIE300" s="75"/>
      <c r="DIF300" s="75"/>
      <c r="DIG300" s="75"/>
      <c r="DIH300" s="75"/>
      <c r="DII300" s="75"/>
      <c r="DIJ300" s="75"/>
      <c r="DIK300" s="75"/>
      <c r="DIL300" s="75"/>
      <c r="DIM300" s="75"/>
      <c r="DIN300" s="75"/>
      <c r="DIO300" s="75"/>
      <c r="DIP300" s="75"/>
      <c r="DIQ300" s="75"/>
      <c r="DIR300" s="75"/>
      <c r="DIS300" s="75"/>
      <c r="DIT300" s="75"/>
      <c r="DIU300" s="75"/>
      <c r="DIV300" s="75"/>
      <c r="DIW300" s="75"/>
      <c r="DIX300" s="75"/>
      <c r="DIY300" s="75"/>
      <c r="DIZ300" s="75"/>
      <c r="DJA300" s="75"/>
      <c r="DJB300" s="75"/>
      <c r="DJC300" s="75"/>
      <c r="DJD300" s="75"/>
      <c r="DJE300" s="75"/>
      <c r="DJF300" s="75"/>
      <c r="DJG300" s="75"/>
      <c r="DJH300" s="75"/>
      <c r="DJI300" s="75"/>
      <c r="DJJ300" s="75"/>
      <c r="DJK300" s="75"/>
      <c r="DJL300" s="75"/>
      <c r="DJM300" s="75"/>
      <c r="DJN300" s="75"/>
      <c r="DJO300" s="75"/>
      <c r="DJP300" s="75"/>
      <c r="DJQ300" s="75"/>
      <c r="DJR300" s="75"/>
      <c r="DJS300" s="75"/>
      <c r="DJT300" s="75"/>
      <c r="DJU300" s="75"/>
      <c r="DJV300" s="75"/>
      <c r="DJW300" s="75"/>
      <c r="DJX300" s="75"/>
      <c r="DJY300" s="75"/>
      <c r="DJZ300" s="75"/>
      <c r="DKA300" s="75"/>
      <c r="DKB300" s="75"/>
      <c r="DKC300" s="75"/>
      <c r="DKD300" s="75"/>
      <c r="DKE300" s="75"/>
      <c r="DKF300" s="75"/>
      <c r="DKG300" s="75"/>
      <c r="DKH300" s="75"/>
      <c r="DKI300" s="75"/>
      <c r="DKJ300" s="75"/>
      <c r="DKK300" s="75"/>
      <c r="DKL300" s="75"/>
      <c r="DKM300" s="75"/>
      <c r="DKN300" s="75"/>
      <c r="DKO300" s="75"/>
      <c r="DKP300" s="75"/>
      <c r="DKQ300" s="75"/>
      <c r="DKR300" s="75"/>
      <c r="DKS300" s="75"/>
      <c r="DKT300" s="75"/>
      <c r="DKU300" s="75"/>
      <c r="DKV300" s="75"/>
      <c r="DKW300" s="75"/>
      <c r="DKX300" s="75"/>
      <c r="DKY300" s="75"/>
      <c r="DKZ300" s="75"/>
      <c r="DLA300" s="75"/>
      <c r="DLB300" s="75"/>
      <c r="DLC300" s="75"/>
      <c r="DLD300" s="75"/>
      <c r="DLE300" s="75"/>
      <c r="DLF300" s="75"/>
      <c r="DLG300" s="75"/>
      <c r="DLH300" s="75"/>
      <c r="DLI300" s="75"/>
      <c r="DLJ300" s="75"/>
      <c r="DLK300" s="75"/>
      <c r="DLL300" s="75"/>
      <c r="DLM300" s="75"/>
      <c r="DLN300" s="75"/>
      <c r="DLO300" s="75"/>
      <c r="DLP300" s="75"/>
      <c r="DLQ300" s="75"/>
      <c r="DLR300" s="75"/>
      <c r="DLS300" s="75"/>
      <c r="DLT300" s="75"/>
      <c r="DLU300" s="75"/>
      <c r="DLV300" s="75"/>
      <c r="DLW300" s="75"/>
      <c r="DLX300" s="75"/>
      <c r="DLY300" s="75"/>
      <c r="DLZ300" s="75"/>
      <c r="DMA300" s="75"/>
      <c r="DMB300" s="75"/>
      <c r="DMC300" s="75"/>
      <c r="DMD300" s="75"/>
      <c r="DME300" s="75"/>
      <c r="DMF300" s="75"/>
      <c r="DMG300" s="75"/>
      <c r="DMH300" s="75"/>
      <c r="DMI300" s="75"/>
      <c r="DMJ300" s="75"/>
      <c r="DMK300" s="75"/>
      <c r="DML300" s="75"/>
      <c r="DMM300" s="75"/>
      <c r="DMN300" s="75"/>
      <c r="DMO300" s="75"/>
      <c r="DMP300" s="75"/>
      <c r="DMQ300" s="75"/>
      <c r="DMR300" s="75"/>
      <c r="DMS300" s="75"/>
      <c r="DMT300" s="75"/>
      <c r="DMU300" s="75"/>
      <c r="DMV300" s="75"/>
      <c r="DMW300" s="75"/>
      <c r="DMX300" s="75"/>
      <c r="DMY300" s="75"/>
      <c r="DMZ300" s="75"/>
      <c r="DNA300" s="75"/>
      <c r="DNB300" s="75"/>
      <c r="DNC300" s="75"/>
      <c r="DND300" s="75"/>
      <c r="DNE300" s="75"/>
      <c r="DNF300" s="75"/>
      <c r="DNG300" s="75"/>
      <c r="DNH300" s="75"/>
      <c r="DNI300" s="75"/>
      <c r="DNJ300" s="75"/>
      <c r="DNK300" s="75"/>
      <c r="DNL300" s="75"/>
      <c r="DNM300" s="75"/>
      <c r="DNN300" s="75"/>
      <c r="DNO300" s="75"/>
      <c r="DNP300" s="75"/>
      <c r="DNQ300" s="75"/>
      <c r="DNR300" s="75"/>
      <c r="DNS300" s="75"/>
      <c r="DNT300" s="75"/>
      <c r="DNU300" s="75"/>
      <c r="DNV300" s="75"/>
      <c r="DNW300" s="75"/>
      <c r="DNX300" s="75"/>
      <c r="DNY300" s="75"/>
      <c r="DNZ300" s="75"/>
      <c r="DOA300" s="75"/>
      <c r="DOB300" s="75"/>
      <c r="DOC300" s="75"/>
      <c r="DOD300" s="75"/>
      <c r="DOE300" s="75"/>
      <c r="DOF300" s="75"/>
      <c r="DOG300" s="75"/>
      <c r="DOH300" s="75"/>
      <c r="DOI300" s="75"/>
      <c r="DOJ300" s="75"/>
      <c r="DOK300" s="75"/>
      <c r="DOL300" s="75"/>
      <c r="DOM300" s="75"/>
      <c r="DON300" s="75"/>
      <c r="DOO300" s="75"/>
      <c r="DOP300" s="75"/>
      <c r="DOQ300" s="75"/>
      <c r="DOR300" s="75"/>
      <c r="DOS300" s="75"/>
      <c r="DOT300" s="75"/>
      <c r="DOU300" s="75"/>
      <c r="DOV300" s="75"/>
      <c r="DOW300" s="75"/>
      <c r="DOX300" s="75"/>
      <c r="DOY300" s="75"/>
      <c r="DOZ300" s="75"/>
      <c r="DPA300" s="75"/>
      <c r="DPB300" s="75"/>
      <c r="DPC300" s="75"/>
      <c r="DPD300" s="75"/>
      <c r="DPE300" s="75"/>
      <c r="DPF300" s="75"/>
      <c r="DPG300" s="75"/>
      <c r="DPH300" s="75"/>
      <c r="DPI300" s="75"/>
      <c r="DPJ300" s="75"/>
      <c r="DPK300" s="75"/>
      <c r="DPL300" s="75"/>
      <c r="DPM300" s="75"/>
      <c r="DPN300" s="75"/>
      <c r="DPO300" s="75"/>
      <c r="DPP300" s="75"/>
      <c r="DPQ300" s="75"/>
      <c r="DPR300" s="75"/>
      <c r="DPS300" s="75"/>
      <c r="DPT300" s="75"/>
      <c r="DPU300" s="75"/>
      <c r="DPV300" s="75"/>
      <c r="DPW300" s="75"/>
      <c r="DPX300" s="75"/>
      <c r="DPY300" s="75"/>
      <c r="DPZ300" s="75"/>
      <c r="DQA300" s="75"/>
      <c r="DQB300" s="75"/>
      <c r="DQC300" s="75"/>
      <c r="DQD300" s="75"/>
      <c r="DQE300" s="75"/>
      <c r="DQF300" s="75"/>
      <c r="DQG300" s="75"/>
      <c r="DQH300" s="75"/>
      <c r="DQI300" s="75"/>
      <c r="DQJ300" s="75"/>
      <c r="DQK300" s="75"/>
      <c r="DQL300" s="75"/>
      <c r="DQM300" s="75"/>
      <c r="DQN300" s="75"/>
      <c r="DQO300" s="75"/>
      <c r="DQP300" s="75"/>
      <c r="DQQ300" s="75"/>
      <c r="DQR300" s="75"/>
      <c r="DQS300" s="75"/>
      <c r="DQT300" s="75"/>
      <c r="DQU300" s="75"/>
      <c r="DQV300" s="75"/>
      <c r="DQW300" s="75"/>
      <c r="DQX300" s="75"/>
      <c r="DQY300" s="75"/>
      <c r="DQZ300" s="75"/>
      <c r="DRA300" s="75"/>
      <c r="DRB300" s="75"/>
      <c r="DRC300" s="75"/>
      <c r="DRD300" s="75"/>
      <c r="DRE300" s="75"/>
      <c r="DRF300" s="75"/>
      <c r="DRG300" s="75"/>
      <c r="DRH300" s="75"/>
      <c r="DRI300" s="75"/>
      <c r="DRJ300" s="75"/>
      <c r="DRK300" s="75"/>
      <c r="DRL300" s="75"/>
      <c r="DRM300" s="75"/>
      <c r="DRN300" s="75"/>
      <c r="DRO300" s="75"/>
      <c r="DRP300" s="75"/>
      <c r="DRQ300" s="75"/>
      <c r="DRR300" s="75"/>
      <c r="DRS300" s="75"/>
      <c r="DRT300" s="75"/>
      <c r="DRU300" s="75"/>
      <c r="DRV300" s="75"/>
      <c r="DRW300" s="75"/>
      <c r="DRX300" s="75"/>
      <c r="DRY300" s="75"/>
      <c r="DRZ300" s="75"/>
      <c r="DSA300" s="75"/>
      <c r="DSB300" s="75"/>
      <c r="DSC300" s="75"/>
      <c r="DSD300" s="75"/>
      <c r="DSE300" s="75"/>
      <c r="DSF300" s="75"/>
      <c r="DSG300" s="75"/>
      <c r="DSH300" s="75"/>
      <c r="DSI300" s="75"/>
      <c r="DSJ300" s="75"/>
      <c r="DSK300" s="75"/>
      <c r="DSL300" s="75"/>
      <c r="DSM300" s="75"/>
      <c r="DSN300" s="75"/>
      <c r="DSO300" s="75"/>
      <c r="DSP300" s="75"/>
      <c r="DSQ300" s="75"/>
      <c r="DSR300" s="75"/>
      <c r="DSS300" s="75"/>
      <c r="DST300" s="75"/>
      <c r="DSU300" s="75"/>
      <c r="DSV300" s="75"/>
      <c r="DSW300" s="75"/>
      <c r="DSX300" s="75"/>
      <c r="DSY300" s="75"/>
      <c r="DSZ300" s="75"/>
      <c r="DTA300" s="75"/>
      <c r="DTB300" s="75"/>
      <c r="DTC300" s="75"/>
      <c r="DTD300" s="75"/>
      <c r="DTE300" s="75"/>
      <c r="DTF300" s="75"/>
      <c r="DTG300" s="75"/>
      <c r="DTH300" s="75"/>
      <c r="DTI300" s="75"/>
      <c r="DTJ300" s="75"/>
      <c r="DTK300" s="75"/>
      <c r="DTL300" s="75"/>
      <c r="DTM300" s="75"/>
      <c r="DTN300" s="75"/>
      <c r="DTO300" s="75"/>
      <c r="DTP300" s="75"/>
      <c r="DTQ300" s="75"/>
      <c r="DTR300" s="75"/>
      <c r="DTS300" s="75"/>
      <c r="DTT300" s="75"/>
      <c r="DTU300" s="75"/>
      <c r="DTV300" s="75"/>
      <c r="DTW300" s="75"/>
      <c r="DTX300" s="75"/>
      <c r="DTY300" s="75"/>
      <c r="DTZ300" s="75"/>
      <c r="DUA300" s="75"/>
      <c r="DUB300" s="75"/>
      <c r="DUC300" s="75"/>
      <c r="DUD300" s="75"/>
      <c r="DUE300" s="75"/>
      <c r="DUF300" s="75"/>
      <c r="DUG300" s="75"/>
      <c r="DUH300" s="75"/>
      <c r="DUI300" s="75"/>
      <c r="DUJ300" s="75"/>
      <c r="DUK300" s="75"/>
      <c r="DUL300" s="75"/>
      <c r="DUM300" s="75"/>
      <c r="DUN300" s="75"/>
      <c r="DUO300" s="75"/>
      <c r="DUP300" s="75"/>
      <c r="DUQ300" s="75"/>
      <c r="DUR300" s="75"/>
      <c r="DUS300" s="75"/>
      <c r="DUT300" s="75"/>
      <c r="DUU300" s="75"/>
      <c r="DUV300" s="75"/>
      <c r="DUW300" s="75"/>
      <c r="DUX300" s="75"/>
      <c r="DUY300" s="75"/>
      <c r="DUZ300" s="75"/>
      <c r="DVA300" s="75"/>
      <c r="DVB300" s="75"/>
      <c r="DVC300" s="75"/>
      <c r="DVD300" s="75"/>
      <c r="DVE300" s="75"/>
      <c r="DVF300" s="75"/>
      <c r="DVG300" s="75"/>
      <c r="DVH300" s="75"/>
      <c r="DVI300" s="75"/>
      <c r="DVJ300" s="75"/>
      <c r="DVK300" s="75"/>
      <c r="DVL300" s="75"/>
      <c r="DVM300" s="75"/>
      <c r="DVN300" s="75"/>
      <c r="DVO300" s="75"/>
      <c r="DVP300" s="75"/>
      <c r="DVQ300" s="75"/>
      <c r="DVR300" s="75"/>
      <c r="DVS300" s="75"/>
      <c r="DVT300" s="75"/>
      <c r="DVU300" s="75"/>
      <c r="DVV300" s="75"/>
      <c r="DVW300" s="75"/>
      <c r="DVX300" s="75"/>
      <c r="DVY300" s="75"/>
      <c r="DVZ300" s="75"/>
      <c r="DWA300" s="75"/>
      <c r="DWB300" s="75"/>
      <c r="DWC300" s="75"/>
      <c r="DWD300" s="75"/>
      <c r="DWE300" s="75"/>
      <c r="DWF300" s="75"/>
      <c r="DWG300" s="75"/>
      <c r="DWH300" s="75"/>
      <c r="DWI300" s="75"/>
      <c r="DWJ300" s="75"/>
      <c r="DWK300" s="75"/>
      <c r="DWL300" s="75"/>
      <c r="DWM300" s="75"/>
      <c r="DWN300" s="75"/>
      <c r="DWO300" s="75"/>
      <c r="DWP300" s="75"/>
      <c r="DWQ300" s="75"/>
      <c r="DWR300" s="75"/>
      <c r="DWS300" s="75"/>
      <c r="DWT300" s="75"/>
      <c r="DWU300" s="75"/>
      <c r="DWV300" s="75"/>
      <c r="DWW300" s="75"/>
      <c r="DWX300" s="75"/>
      <c r="DWY300" s="75"/>
      <c r="DWZ300" s="75"/>
      <c r="DXA300" s="75"/>
      <c r="DXB300" s="75"/>
      <c r="DXC300" s="75"/>
      <c r="DXD300" s="75"/>
      <c r="DXE300" s="75"/>
      <c r="DXF300" s="75"/>
      <c r="DXG300" s="75"/>
      <c r="DXH300" s="75"/>
      <c r="DXI300" s="75"/>
      <c r="DXJ300" s="75"/>
      <c r="DXK300" s="75"/>
      <c r="DXL300" s="75"/>
      <c r="DXM300" s="75"/>
      <c r="DXN300" s="75"/>
      <c r="DXO300" s="75"/>
      <c r="DXP300" s="75"/>
      <c r="DXQ300" s="75"/>
      <c r="DXR300" s="75"/>
      <c r="DXS300" s="75"/>
      <c r="DXT300" s="75"/>
      <c r="DXU300" s="75"/>
      <c r="DXV300" s="75"/>
      <c r="DXW300" s="75"/>
      <c r="DXX300" s="75"/>
      <c r="DXY300" s="75"/>
      <c r="DXZ300" s="75"/>
      <c r="DYA300" s="75"/>
      <c r="DYB300" s="75"/>
      <c r="DYC300" s="75"/>
      <c r="DYD300" s="75"/>
      <c r="DYE300" s="75"/>
      <c r="DYF300" s="75"/>
      <c r="DYG300" s="75"/>
      <c r="DYH300" s="75"/>
      <c r="DYI300" s="75"/>
      <c r="DYJ300" s="75"/>
      <c r="DYK300" s="75"/>
      <c r="DYL300" s="75"/>
      <c r="DYM300" s="75"/>
      <c r="DYN300" s="75"/>
      <c r="DYO300" s="75"/>
      <c r="DYP300" s="75"/>
      <c r="DYQ300" s="75"/>
      <c r="DYR300" s="75"/>
      <c r="DYS300" s="75"/>
      <c r="DYT300" s="75"/>
      <c r="DYU300" s="75"/>
      <c r="DYV300" s="75"/>
      <c r="DYW300" s="75"/>
      <c r="DYX300" s="75"/>
      <c r="DYY300" s="75"/>
      <c r="DYZ300" s="75"/>
      <c r="DZA300" s="75"/>
      <c r="DZB300" s="75"/>
      <c r="DZC300" s="75"/>
      <c r="DZD300" s="75"/>
      <c r="DZE300" s="75"/>
      <c r="DZF300" s="75"/>
      <c r="DZG300" s="75"/>
      <c r="DZH300" s="75"/>
      <c r="DZI300" s="75"/>
      <c r="DZJ300" s="75"/>
      <c r="DZK300" s="75"/>
      <c r="DZL300" s="75"/>
      <c r="DZM300" s="75"/>
      <c r="DZN300" s="75"/>
      <c r="DZO300" s="75"/>
      <c r="DZP300" s="75"/>
      <c r="DZQ300" s="75"/>
      <c r="DZR300" s="75"/>
      <c r="DZS300" s="75"/>
      <c r="DZT300" s="75"/>
      <c r="DZU300" s="75"/>
      <c r="DZV300" s="75"/>
      <c r="DZW300" s="75"/>
      <c r="DZX300" s="75"/>
      <c r="DZY300" s="75"/>
      <c r="DZZ300" s="75"/>
      <c r="EAA300" s="75"/>
      <c r="EAB300" s="75"/>
      <c r="EAC300" s="75"/>
      <c r="EAD300" s="75"/>
      <c r="EAE300" s="75"/>
      <c r="EAF300" s="75"/>
      <c r="EAG300" s="75"/>
      <c r="EAH300" s="75"/>
      <c r="EAI300" s="75"/>
      <c r="EAJ300" s="75"/>
      <c r="EAK300" s="75"/>
      <c r="EAL300" s="75"/>
      <c r="EAM300" s="75"/>
      <c r="EAN300" s="75"/>
      <c r="EAO300" s="75"/>
      <c r="EAP300" s="75"/>
      <c r="EAQ300" s="75"/>
      <c r="EAR300" s="75"/>
      <c r="EAS300" s="75"/>
      <c r="EAT300" s="75"/>
      <c r="EAU300" s="75"/>
      <c r="EAV300" s="75"/>
      <c r="EAW300" s="75"/>
      <c r="EAX300" s="75"/>
      <c r="EAY300" s="75"/>
      <c r="EAZ300" s="75"/>
      <c r="EBA300" s="75"/>
      <c r="EBB300" s="75"/>
      <c r="EBC300" s="75"/>
      <c r="EBD300" s="75"/>
      <c r="EBE300" s="75"/>
      <c r="EBF300" s="75"/>
      <c r="EBG300" s="75"/>
      <c r="EBH300" s="75"/>
      <c r="EBI300" s="75"/>
      <c r="EBJ300" s="75"/>
      <c r="EBK300" s="75"/>
      <c r="EBL300" s="75"/>
      <c r="EBM300" s="75"/>
      <c r="EBN300" s="75"/>
      <c r="EBO300" s="75"/>
      <c r="EBP300" s="75"/>
      <c r="EBQ300" s="75"/>
      <c r="EBR300" s="75"/>
      <c r="EBS300" s="75"/>
      <c r="EBT300" s="75"/>
      <c r="EBU300" s="75"/>
      <c r="EBV300" s="75"/>
      <c r="EBW300" s="75"/>
      <c r="EBX300" s="75"/>
      <c r="EBY300" s="75"/>
      <c r="EBZ300" s="75"/>
      <c r="ECA300" s="75"/>
      <c r="ECB300" s="75"/>
      <c r="ECC300" s="75"/>
      <c r="ECD300" s="75"/>
      <c r="ECE300" s="75"/>
      <c r="ECF300" s="75"/>
      <c r="ECG300" s="75"/>
      <c r="ECH300" s="75"/>
      <c r="ECI300" s="75"/>
      <c r="ECJ300" s="75"/>
      <c r="ECK300" s="75"/>
      <c r="ECL300" s="75"/>
      <c r="ECM300" s="75"/>
      <c r="ECN300" s="75"/>
      <c r="ECO300" s="75"/>
      <c r="ECP300" s="75"/>
      <c r="ECQ300" s="75"/>
      <c r="ECR300" s="75"/>
      <c r="ECS300" s="75"/>
      <c r="ECT300" s="75"/>
      <c r="ECU300" s="75"/>
      <c r="ECV300" s="75"/>
      <c r="ECW300" s="75"/>
      <c r="ECX300" s="75"/>
      <c r="ECY300" s="75"/>
      <c r="ECZ300" s="75"/>
      <c r="EDA300" s="75"/>
      <c r="EDB300" s="75"/>
      <c r="EDC300" s="75"/>
      <c r="EDD300" s="75"/>
      <c r="EDE300" s="75"/>
      <c r="EDF300" s="75"/>
      <c r="EDG300" s="75"/>
      <c r="EDH300" s="75"/>
      <c r="EDI300" s="75"/>
      <c r="EDJ300" s="75"/>
      <c r="EDK300" s="75"/>
      <c r="EDL300" s="75"/>
      <c r="EDM300" s="75"/>
      <c r="EDN300" s="75"/>
      <c r="EDO300" s="75"/>
      <c r="EDP300" s="75"/>
      <c r="EDQ300" s="75"/>
      <c r="EDR300" s="75"/>
      <c r="EDS300" s="75"/>
      <c r="EDT300" s="75"/>
      <c r="EDU300" s="75"/>
      <c r="EDV300" s="75"/>
      <c r="EDW300" s="75"/>
      <c r="EDX300" s="75"/>
      <c r="EDY300" s="75"/>
      <c r="EDZ300" s="75"/>
      <c r="EEA300" s="75"/>
      <c r="EEB300" s="75"/>
      <c r="EEC300" s="75"/>
      <c r="EED300" s="75"/>
      <c r="EEE300" s="75"/>
      <c r="EEF300" s="75"/>
      <c r="EEG300" s="75"/>
      <c r="EEH300" s="75"/>
      <c r="EEI300" s="75"/>
      <c r="EEJ300" s="75"/>
      <c r="EEK300" s="75"/>
      <c r="EEL300" s="75"/>
      <c r="EEM300" s="75"/>
      <c r="EEN300" s="75"/>
      <c r="EEO300" s="75"/>
      <c r="EEP300" s="75"/>
      <c r="EEQ300" s="75"/>
      <c r="EER300" s="75"/>
      <c r="EES300" s="75"/>
      <c r="EET300" s="75"/>
      <c r="EEU300" s="75"/>
      <c r="EEV300" s="75"/>
      <c r="EEW300" s="75"/>
      <c r="EEX300" s="75"/>
      <c r="EEY300" s="75"/>
      <c r="EEZ300" s="75"/>
      <c r="EFA300" s="75"/>
      <c r="EFB300" s="75"/>
      <c r="EFC300" s="75"/>
      <c r="EFD300" s="75"/>
      <c r="EFE300" s="75"/>
      <c r="EFF300" s="75"/>
      <c r="EFG300" s="75"/>
      <c r="EFH300" s="75"/>
      <c r="EFI300" s="75"/>
      <c r="EFJ300" s="75"/>
      <c r="EFK300" s="75"/>
      <c r="EFL300" s="75"/>
      <c r="EFM300" s="75"/>
      <c r="EFN300" s="75"/>
      <c r="EFO300" s="75"/>
      <c r="EFP300" s="75"/>
      <c r="EFQ300" s="75"/>
      <c r="EFR300" s="75"/>
      <c r="EFS300" s="75"/>
      <c r="EFT300" s="75"/>
      <c r="EFU300" s="75"/>
      <c r="EFV300" s="75"/>
      <c r="EFW300" s="75"/>
      <c r="EFX300" s="75"/>
      <c r="EFY300" s="75"/>
      <c r="EFZ300" s="75"/>
      <c r="EGA300" s="75"/>
      <c r="EGB300" s="75"/>
      <c r="EGC300" s="75"/>
      <c r="EGD300" s="75"/>
      <c r="EGE300" s="75"/>
      <c r="EGF300" s="75"/>
      <c r="EGG300" s="75"/>
      <c r="EGH300" s="75"/>
      <c r="EGI300" s="75"/>
      <c r="EGJ300" s="75"/>
      <c r="EGK300" s="75"/>
      <c r="EGL300" s="75"/>
      <c r="EGM300" s="75"/>
      <c r="EGN300" s="75"/>
      <c r="EGO300" s="75"/>
      <c r="EGP300" s="75"/>
      <c r="EGQ300" s="75"/>
      <c r="EGR300" s="75"/>
      <c r="EGS300" s="75"/>
      <c r="EGT300" s="75"/>
      <c r="EGU300" s="75"/>
      <c r="EGV300" s="75"/>
      <c r="EGW300" s="75"/>
      <c r="EGX300" s="75"/>
      <c r="EGY300" s="75"/>
      <c r="EGZ300" s="75"/>
      <c r="EHA300" s="75"/>
      <c r="EHB300" s="75"/>
      <c r="EHC300" s="75"/>
      <c r="EHD300" s="75"/>
      <c r="EHE300" s="75"/>
      <c r="EHF300" s="75"/>
      <c r="EHG300" s="75"/>
      <c r="EHH300" s="75"/>
      <c r="EHI300" s="75"/>
      <c r="EHJ300" s="75"/>
      <c r="EHK300" s="75"/>
      <c r="EHL300" s="75"/>
      <c r="EHM300" s="75"/>
      <c r="EHN300" s="75"/>
      <c r="EHO300" s="75"/>
      <c r="EHP300" s="75"/>
      <c r="EHQ300" s="75"/>
      <c r="EHR300" s="75"/>
      <c r="EHS300" s="75"/>
      <c r="EHT300" s="75"/>
      <c r="EHU300" s="75"/>
      <c r="EHV300" s="75"/>
      <c r="EHW300" s="75"/>
      <c r="EHX300" s="75"/>
      <c r="EHY300" s="75"/>
      <c r="EHZ300" s="75"/>
      <c r="EIA300" s="75"/>
      <c r="EIB300" s="75"/>
      <c r="EIC300" s="75"/>
      <c r="EID300" s="75"/>
      <c r="EIE300" s="75"/>
      <c r="EIF300" s="75"/>
      <c r="EIG300" s="75"/>
      <c r="EIH300" s="75"/>
      <c r="EII300" s="75"/>
      <c r="EIJ300" s="75"/>
      <c r="EIK300" s="75"/>
      <c r="EIL300" s="75"/>
      <c r="EIM300" s="75"/>
      <c r="EIN300" s="75"/>
      <c r="EIO300" s="75"/>
      <c r="EIP300" s="75"/>
      <c r="EIQ300" s="75"/>
    </row>
    <row r="301" spans="1:3631" s="75" customFormat="1" ht="18.75" thickBot="1" x14ac:dyDescent="0.3">
      <c r="A301" s="338" t="s">
        <v>637</v>
      </c>
      <c r="B301" s="344"/>
      <c r="C301" s="344"/>
      <c r="D301" s="346">
        <f>SUM(D296:D300)</f>
        <v>2214</v>
      </c>
      <c r="E301" s="324"/>
      <c r="F301" s="324"/>
      <c r="G301" s="324"/>
      <c r="H301" s="324"/>
      <c r="I301" s="324"/>
      <c r="J301" s="324"/>
      <c r="K301" s="324"/>
      <c r="L301" s="324"/>
      <c r="M301" s="324"/>
      <c r="N301" s="324"/>
      <c r="O301" s="324"/>
    </row>
    <row r="302" spans="1:3631" s="28" customFormat="1" x14ac:dyDescent="0.25">
      <c r="A302" s="136" t="s">
        <v>200</v>
      </c>
      <c r="B302" s="325"/>
      <c r="C302" s="325"/>
      <c r="D302" s="325"/>
      <c r="E302" s="137"/>
      <c r="F302" s="137"/>
      <c r="G302" s="138"/>
      <c r="H302" s="137"/>
      <c r="I302" s="137"/>
      <c r="J302" s="137"/>
      <c r="K302" s="139"/>
      <c r="L302" s="137"/>
      <c r="M302" s="137"/>
      <c r="N302" s="137"/>
      <c r="O302" s="48"/>
    </row>
    <row r="303" spans="1:3631" s="28" customFormat="1" x14ac:dyDescent="0.25">
      <c r="A303" s="35" t="s">
        <v>633</v>
      </c>
      <c r="B303" s="325"/>
      <c r="C303" s="325"/>
      <c r="D303" s="325">
        <v>3000</v>
      </c>
      <c r="E303" s="137"/>
      <c r="F303" s="137"/>
      <c r="G303" s="138"/>
      <c r="H303" s="137"/>
      <c r="I303" s="137"/>
      <c r="J303" s="137"/>
      <c r="K303" s="139"/>
      <c r="L303" s="137"/>
      <c r="M303" s="137"/>
      <c r="N303" s="137"/>
      <c r="O303" s="48"/>
    </row>
    <row r="304" spans="1:3631" customFormat="1" x14ac:dyDescent="0.25">
      <c r="A304" s="124" t="s">
        <v>201</v>
      </c>
      <c r="B304" s="255">
        <f>'2024-2025 Budget '!R118</f>
        <v>0</v>
      </c>
      <c r="C304" s="255">
        <v>0</v>
      </c>
      <c r="D304" s="255"/>
      <c r="E304" s="107">
        <v>0</v>
      </c>
      <c r="F304" s="107"/>
      <c r="G304" s="108"/>
      <c r="H304" s="49">
        <v>0</v>
      </c>
      <c r="I304" s="107"/>
      <c r="J304" s="86">
        <v>0</v>
      </c>
      <c r="K304" s="48"/>
      <c r="L304" s="49"/>
      <c r="M304" s="107"/>
      <c r="N304" s="86"/>
      <c r="O304" s="48"/>
    </row>
    <row r="305" spans="1:3631" customFormat="1" x14ac:dyDescent="0.25">
      <c r="A305" s="29" t="s">
        <v>164</v>
      </c>
      <c r="B305" s="248"/>
      <c r="C305" s="248"/>
      <c r="D305" s="248"/>
      <c r="E305" s="49"/>
      <c r="F305" s="49"/>
      <c r="G305" s="50"/>
      <c r="H305" s="49"/>
      <c r="I305" s="49"/>
      <c r="J305" s="49"/>
      <c r="K305" s="48"/>
      <c r="L305" s="49">
        <v>0</v>
      </c>
      <c r="M305" s="49">
        <v>0</v>
      </c>
      <c r="N305" s="49"/>
      <c r="O305" s="48"/>
    </row>
    <row r="306" spans="1:3631" customFormat="1" ht="18.75" thickBot="1" x14ac:dyDescent="0.3">
      <c r="A306" s="62"/>
      <c r="B306" s="248"/>
      <c r="C306" s="248"/>
      <c r="D306" s="248"/>
      <c r="E306" s="55"/>
      <c r="F306" s="55"/>
      <c r="G306" s="70"/>
      <c r="H306" s="55"/>
      <c r="I306" s="55"/>
      <c r="J306" s="55"/>
      <c r="K306" s="48"/>
      <c r="L306" s="55"/>
      <c r="M306" s="55"/>
      <c r="N306" s="55"/>
      <c r="O306" s="48"/>
    </row>
    <row r="307" spans="1:3631" s="94" customFormat="1" ht="19.5" thickTop="1" thickBot="1" x14ac:dyDescent="0.3">
      <c r="A307" s="320" t="s">
        <v>292</v>
      </c>
      <c r="B307" s="318">
        <f>SUM(B304:B306)</f>
        <v>0</v>
      </c>
      <c r="C307" s="318">
        <f>SUM(C304:C306)</f>
        <v>0</v>
      </c>
      <c r="D307" s="318">
        <f>B307-C307</f>
        <v>0</v>
      </c>
      <c r="E307" s="93">
        <f>SUM(E304:E306)</f>
        <v>0</v>
      </c>
      <c r="F307" s="93">
        <f>SUM(F304:F306)</f>
        <v>0</v>
      </c>
      <c r="G307" s="93">
        <f t="shared" ref="G307" si="43">SUM(G305:G306)</f>
        <v>0</v>
      </c>
      <c r="H307" s="93">
        <f>SUM(H304:H306)</f>
        <v>0</v>
      </c>
      <c r="I307" s="93">
        <f>SUM(I304:I306)</f>
        <v>0</v>
      </c>
      <c r="J307" s="93">
        <f>J304+H307-I307</f>
        <v>0</v>
      </c>
      <c r="K307" s="93">
        <v>0</v>
      </c>
      <c r="L307" s="93">
        <f t="shared" ref="L307" si="44">SUM(L305:L306)</f>
        <v>0</v>
      </c>
      <c r="M307" s="93">
        <f t="shared" ref="M307" si="45">SUM(M305:M306)</f>
        <v>0</v>
      </c>
      <c r="N307" s="93">
        <f>J307+L307-M307</f>
        <v>0</v>
      </c>
      <c r="O307" s="74">
        <f>L307-M307</f>
        <v>0</v>
      </c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75"/>
      <c r="CD307" s="75"/>
      <c r="CE307" s="75"/>
      <c r="CF307" s="75"/>
      <c r="CG307" s="75"/>
      <c r="CH307" s="75"/>
      <c r="CI307" s="75"/>
      <c r="CJ307" s="75"/>
      <c r="CK307" s="75"/>
      <c r="CL307" s="75"/>
      <c r="CM307" s="75"/>
      <c r="CN307" s="75"/>
      <c r="CO307" s="75"/>
      <c r="CP307" s="75"/>
      <c r="CQ307" s="75"/>
      <c r="CR307" s="75"/>
      <c r="CS307" s="75"/>
      <c r="CT307" s="75"/>
      <c r="CU307" s="75"/>
      <c r="CV307" s="75"/>
      <c r="CW307" s="75"/>
      <c r="CX307" s="75"/>
      <c r="CY307" s="75"/>
      <c r="CZ307" s="75"/>
      <c r="DA307" s="75"/>
      <c r="DB307" s="75"/>
      <c r="DC307" s="75"/>
      <c r="DD307" s="75"/>
      <c r="DE307" s="75"/>
      <c r="DF307" s="75"/>
      <c r="DG307" s="75"/>
      <c r="DH307" s="75"/>
      <c r="DI307" s="75"/>
      <c r="DJ307" s="75"/>
      <c r="DK307" s="75"/>
      <c r="DL307" s="75"/>
      <c r="DM307" s="75"/>
      <c r="DN307" s="75"/>
      <c r="DO307" s="75"/>
      <c r="DP307" s="75"/>
      <c r="DQ307" s="75"/>
      <c r="DR307" s="75"/>
      <c r="DS307" s="75"/>
      <c r="DT307" s="75"/>
      <c r="DU307" s="75"/>
      <c r="DV307" s="75"/>
      <c r="DW307" s="75"/>
      <c r="DX307" s="75"/>
      <c r="DY307" s="75"/>
      <c r="DZ307" s="75"/>
      <c r="EA307" s="75"/>
      <c r="EB307" s="75"/>
      <c r="EC307" s="75"/>
      <c r="ED307" s="75"/>
      <c r="EE307" s="75"/>
      <c r="EF307" s="75"/>
      <c r="EG307" s="75"/>
      <c r="EH307" s="75"/>
      <c r="EI307" s="75"/>
      <c r="EJ307" s="75"/>
      <c r="EK307" s="75"/>
      <c r="EL307" s="75"/>
      <c r="EM307" s="75"/>
      <c r="EN307" s="75"/>
      <c r="EO307" s="75"/>
      <c r="EP307" s="75"/>
      <c r="EQ307" s="75"/>
      <c r="ER307" s="75"/>
      <c r="ES307" s="75"/>
      <c r="ET307" s="75"/>
      <c r="EU307" s="75"/>
      <c r="EV307" s="75"/>
      <c r="EW307" s="75"/>
      <c r="EX307" s="75"/>
      <c r="EY307" s="75"/>
      <c r="EZ307" s="75"/>
      <c r="FA307" s="75"/>
      <c r="FB307" s="75"/>
      <c r="FC307" s="75"/>
      <c r="FD307" s="75"/>
      <c r="FE307" s="75"/>
      <c r="FF307" s="75"/>
      <c r="FG307" s="75"/>
      <c r="FH307" s="75"/>
      <c r="FI307" s="75"/>
      <c r="FJ307" s="75"/>
      <c r="FK307" s="75"/>
      <c r="FL307" s="75"/>
      <c r="FM307" s="75"/>
      <c r="FN307" s="75"/>
      <c r="FO307" s="75"/>
      <c r="FP307" s="75"/>
      <c r="FQ307" s="75"/>
      <c r="FR307" s="75"/>
      <c r="FS307" s="75"/>
      <c r="FT307" s="75"/>
      <c r="FU307" s="75"/>
      <c r="FV307" s="75"/>
      <c r="FW307" s="75"/>
      <c r="FX307" s="75"/>
      <c r="FY307" s="75"/>
      <c r="FZ307" s="75"/>
      <c r="GA307" s="75"/>
      <c r="GB307" s="75"/>
      <c r="GC307" s="75"/>
      <c r="GD307" s="75"/>
      <c r="GE307" s="75"/>
      <c r="GF307" s="75"/>
      <c r="GG307" s="75"/>
      <c r="GH307" s="75"/>
      <c r="GI307" s="75"/>
      <c r="GJ307" s="75"/>
      <c r="GK307" s="75"/>
      <c r="GL307" s="75"/>
      <c r="GM307" s="75"/>
      <c r="GN307" s="75"/>
      <c r="GO307" s="75"/>
      <c r="GP307" s="75"/>
      <c r="GQ307" s="75"/>
      <c r="GR307" s="75"/>
      <c r="GS307" s="75"/>
      <c r="GT307" s="75"/>
      <c r="GU307" s="75"/>
      <c r="GV307" s="75"/>
      <c r="GW307" s="75"/>
      <c r="GX307" s="75"/>
      <c r="GY307" s="75"/>
      <c r="GZ307" s="75"/>
      <c r="HA307" s="75"/>
      <c r="HB307" s="75"/>
      <c r="HC307" s="75"/>
      <c r="HD307" s="75"/>
      <c r="HE307" s="75"/>
      <c r="HF307" s="75"/>
      <c r="HG307" s="75"/>
      <c r="HH307" s="75"/>
      <c r="HI307" s="75"/>
      <c r="HJ307" s="75"/>
      <c r="HK307" s="75"/>
      <c r="HL307" s="75"/>
      <c r="HM307" s="75"/>
      <c r="HN307" s="75"/>
      <c r="HO307" s="75"/>
      <c r="HP307" s="75"/>
      <c r="HQ307" s="75"/>
      <c r="HR307" s="75"/>
      <c r="HS307" s="75"/>
      <c r="HT307" s="75"/>
      <c r="HU307" s="75"/>
      <c r="HV307" s="75"/>
      <c r="HW307" s="75"/>
      <c r="HX307" s="75"/>
      <c r="HY307" s="75"/>
      <c r="HZ307" s="75"/>
      <c r="IA307" s="75"/>
      <c r="IB307" s="75"/>
      <c r="IC307" s="75"/>
      <c r="ID307" s="75"/>
      <c r="IE307" s="75"/>
      <c r="IF307" s="75"/>
      <c r="IG307" s="75"/>
      <c r="IH307" s="75"/>
      <c r="II307" s="75"/>
      <c r="IJ307" s="75"/>
      <c r="IK307" s="75"/>
      <c r="IL307" s="75"/>
      <c r="IM307" s="75"/>
      <c r="IN307" s="75"/>
      <c r="IO307" s="75"/>
      <c r="IP307" s="75"/>
      <c r="IQ307" s="75"/>
      <c r="IR307" s="75"/>
      <c r="IS307" s="75"/>
      <c r="IT307" s="75"/>
      <c r="IU307" s="75"/>
      <c r="IV307" s="75"/>
      <c r="IW307" s="75"/>
      <c r="IX307" s="75"/>
      <c r="IY307" s="75"/>
      <c r="IZ307" s="75"/>
      <c r="JA307" s="75"/>
      <c r="JB307" s="75"/>
      <c r="JC307" s="75"/>
      <c r="JD307" s="75"/>
      <c r="JE307" s="75"/>
      <c r="JF307" s="75"/>
      <c r="JG307" s="75"/>
      <c r="JH307" s="75"/>
      <c r="JI307" s="75"/>
      <c r="JJ307" s="75"/>
      <c r="JK307" s="75"/>
      <c r="JL307" s="75"/>
      <c r="JM307" s="75"/>
      <c r="JN307" s="75"/>
      <c r="JO307" s="75"/>
      <c r="JP307" s="75"/>
      <c r="JQ307" s="75"/>
      <c r="JR307" s="75"/>
      <c r="JS307" s="75"/>
      <c r="JT307" s="75"/>
      <c r="JU307" s="75"/>
      <c r="JV307" s="75"/>
      <c r="JW307" s="75"/>
      <c r="JX307" s="75"/>
      <c r="JY307" s="75"/>
      <c r="JZ307" s="75"/>
      <c r="KA307" s="75"/>
      <c r="KB307" s="75"/>
      <c r="KC307" s="75"/>
      <c r="KD307" s="75"/>
      <c r="KE307" s="75"/>
      <c r="KF307" s="75"/>
      <c r="KG307" s="75"/>
      <c r="KH307" s="75"/>
      <c r="KI307" s="75"/>
      <c r="KJ307" s="75"/>
      <c r="KK307" s="75"/>
      <c r="KL307" s="75"/>
      <c r="KM307" s="75"/>
      <c r="KN307" s="75"/>
      <c r="KO307" s="75"/>
      <c r="KP307" s="75"/>
      <c r="KQ307" s="75"/>
      <c r="KR307" s="75"/>
      <c r="KS307" s="75"/>
      <c r="KT307" s="75"/>
      <c r="KU307" s="75"/>
      <c r="KV307" s="75"/>
      <c r="KW307" s="75"/>
      <c r="KX307" s="75"/>
      <c r="KY307" s="75"/>
      <c r="KZ307" s="75"/>
      <c r="LA307" s="75"/>
      <c r="LB307" s="75"/>
      <c r="LC307" s="75"/>
      <c r="LD307" s="75"/>
      <c r="LE307" s="75"/>
      <c r="LF307" s="75"/>
      <c r="LG307" s="75"/>
      <c r="LH307" s="75"/>
      <c r="LI307" s="75"/>
      <c r="LJ307" s="75"/>
      <c r="LK307" s="75"/>
      <c r="LL307" s="75"/>
      <c r="LM307" s="75"/>
      <c r="LN307" s="75"/>
      <c r="LO307" s="75"/>
      <c r="LP307" s="75"/>
      <c r="LQ307" s="75"/>
      <c r="LR307" s="75"/>
      <c r="LS307" s="75"/>
      <c r="LT307" s="75"/>
      <c r="LU307" s="75"/>
      <c r="LV307" s="75"/>
      <c r="LW307" s="75"/>
      <c r="LX307" s="75"/>
      <c r="LY307" s="75"/>
      <c r="LZ307" s="75"/>
      <c r="MA307" s="75"/>
      <c r="MB307" s="75"/>
      <c r="MC307" s="75"/>
      <c r="MD307" s="75"/>
      <c r="ME307" s="75"/>
      <c r="MF307" s="75"/>
      <c r="MG307" s="75"/>
      <c r="MH307" s="75"/>
      <c r="MI307" s="75"/>
      <c r="MJ307" s="75"/>
      <c r="MK307" s="75"/>
      <c r="ML307" s="75"/>
      <c r="MM307" s="75"/>
      <c r="MN307" s="75"/>
      <c r="MO307" s="75"/>
      <c r="MP307" s="75"/>
      <c r="MQ307" s="75"/>
      <c r="MR307" s="75"/>
      <c r="MS307" s="75"/>
      <c r="MT307" s="75"/>
      <c r="MU307" s="75"/>
      <c r="MV307" s="75"/>
      <c r="MW307" s="75"/>
      <c r="MX307" s="75"/>
      <c r="MY307" s="75"/>
      <c r="MZ307" s="75"/>
      <c r="NA307" s="75"/>
      <c r="NB307" s="75"/>
      <c r="NC307" s="75"/>
      <c r="ND307" s="75"/>
      <c r="NE307" s="75"/>
      <c r="NF307" s="75"/>
      <c r="NG307" s="75"/>
      <c r="NH307" s="75"/>
      <c r="NI307" s="75"/>
      <c r="NJ307" s="75"/>
      <c r="NK307" s="75"/>
      <c r="NL307" s="75"/>
      <c r="NM307" s="75"/>
      <c r="NN307" s="75"/>
      <c r="NO307" s="75"/>
      <c r="NP307" s="75"/>
      <c r="NQ307" s="75"/>
      <c r="NR307" s="75"/>
      <c r="NS307" s="75"/>
      <c r="NT307" s="75"/>
      <c r="NU307" s="75"/>
      <c r="NV307" s="75"/>
      <c r="NW307" s="75"/>
      <c r="NX307" s="75"/>
      <c r="NY307" s="75"/>
      <c r="NZ307" s="75"/>
      <c r="OA307" s="75"/>
      <c r="OB307" s="75"/>
      <c r="OC307" s="75"/>
      <c r="OD307" s="75"/>
      <c r="OE307" s="75"/>
      <c r="OF307" s="75"/>
      <c r="OG307" s="75"/>
      <c r="OH307" s="75"/>
      <c r="OI307" s="75"/>
      <c r="OJ307" s="75"/>
      <c r="OK307" s="75"/>
      <c r="OL307" s="75"/>
      <c r="OM307" s="75"/>
      <c r="ON307" s="75"/>
      <c r="OO307" s="75"/>
      <c r="OP307" s="75"/>
      <c r="OQ307" s="75"/>
      <c r="OR307" s="75"/>
      <c r="OS307" s="75"/>
      <c r="OT307" s="75"/>
      <c r="OU307" s="75"/>
      <c r="OV307" s="75"/>
      <c r="OW307" s="75"/>
      <c r="OX307" s="75"/>
      <c r="OY307" s="75"/>
      <c r="OZ307" s="75"/>
      <c r="PA307" s="75"/>
      <c r="PB307" s="75"/>
      <c r="PC307" s="75"/>
      <c r="PD307" s="75"/>
      <c r="PE307" s="75"/>
      <c r="PF307" s="75"/>
      <c r="PG307" s="75"/>
      <c r="PH307" s="75"/>
      <c r="PI307" s="75"/>
      <c r="PJ307" s="75"/>
      <c r="PK307" s="75"/>
      <c r="PL307" s="75"/>
      <c r="PM307" s="75"/>
      <c r="PN307" s="75"/>
      <c r="PO307" s="75"/>
      <c r="PP307" s="75"/>
      <c r="PQ307" s="75"/>
      <c r="PR307" s="75"/>
      <c r="PS307" s="75"/>
      <c r="PT307" s="75"/>
      <c r="PU307" s="75"/>
      <c r="PV307" s="75"/>
      <c r="PW307" s="75"/>
      <c r="PX307" s="75"/>
      <c r="PY307" s="75"/>
      <c r="PZ307" s="75"/>
      <c r="QA307" s="75"/>
      <c r="QB307" s="75"/>
      <c r="QC307" s="75"/>
      <c r="QD307" s="75"/>
      <c r="QE307" s="75"/>
      <c r="QF307" s="75"/>
      <c r="QG307" s="75"/>
      <c r="QH307" s="75"/>
      <c r="QI307" s="75"/>
      <c r="QJ307" s="75"/>
      <c r="QK307" s="75"/>
      <c r="QL307" s="75"/>
      <c r="QM307" s="75"/>
      <c r="QN307" s="75"/>
      <c r="QO307" s="75"/>
      <c r="QP307" s="75"/>
      <c r="QQ307" s="75"/>
      <c r="QR307" s="75"/>
      <c r="QS307" s="75"/>
      <c r="QT307" s="75"/>
      <c r="QU307" s="75"/>
      <c r="QV307" s="75"/>
      <c r="QW307" s="75"/>
      <c r="QX307" s="75"/>
      <c r="QY307" s="75"/>
      <c r="QZ307" s="75"/>
      <c r="RA307" s="75"/>
      <c r="RB307" s="75"/>
      <c r="RC307" s="75"/>
      <c r="RD307" s="75"/>
      <c r="RE307" s="75"/>
      <c r="RF307" s="75"/>
      <c r="RG307" s="75"/>
      <c r="RH307" s="75"/>
      <c r="RI307" s="75"/>
      <c r="RJ307" s="75"/>
      <c r="RK307" s="75"/>
      <c r="RL307" s="75"/>
      <c r="RM307" s="75"/>
      <c r="RN307" s="75"/>
      <c r="RO307" s="75"/>
      <c r="RP307" s="75"/>
      <c r="RQ307" s="75"/>
      <c r="RR307" s="75"/>
      <c r="RS307" s="75"/>
      <c r="RT307" s="75"/>
      <c r="RU307" s="75"/>
      <c r="RV307" s="75"/>
      <c r="RW307" s="75"/>
      <c r="RX307" s="75"/>
      <c r="RY307" s="75"/>
      <c r="RZ307" s="75"/>
      <c r="SA307" s="75"/>
      <c r="SB307" s="75"/>
      <c r="SC307" s="75"/>
      <c r="SD307" s="75"/>
      <c r="SE307" s="75"/>
      <c r="SF307" s="75"/>
      <c r="SG307" s="75"/>
      <c r="SH307" s="75"/>
      <c r="SI307" s="75"/>
      <c r="SJ307" s="75"/>
      <c r="SK307" s="75"/>
      <c r="SL307" s="75"/>
      <c r="SM307" s="75"/>
      <c r="SN307" s="75"/>
      <c r="SO307" s="75"/>
      <c r="SP307" s="75"/>
      <c r="SQ307" s="75"/>
      <c r="SR307" s="75"/>
      <c r="SS307" s="75"/>
      <c r="ST307" s="75"/>
      <c r="SU307" s="75"/>
      <c r="SV307" s="75"/>
      <c r="SW307" s="75"/>
      <c r="SX307" s="75"/>
      <c r="SY307" s="75"/>
      <c r="SZ307" s="75"/>
      <c r="TA307" s="75"/>
      <c r="TB307" s="75"/>
      <c r="TC307" s="75"/>
      <c r="TD307" s="75"/>
      <c r="TE307" s="75"/>
      <c r="TF307" s="75"/>
      <c r="TG307" s="75"/>
      <c r="TH307" s="75"/>
      <c r="TI307" s="75"/>
      <c r="TJ307" s="75"/>
      <c r="TK307" s="75"/>
      <c r="TL307" s="75"/>
      <c r="TM307" s="75"/>
      <c r="TN307" s="75"/>
      <c r="TO307" s="75"/>
      <c r="TP307" s="75"/>
      <c r="TQ307" s="75"/>
      <c r="TR307" s="75"/>
      <c r="TS307" s="75"/>
      <c r="TT307" s="75"/>
      <c r="TU307" s="75"/>
      <c r="TV307" s="75"/>
      <c r="TW307" s="75"/>
      <c r="TX307" s="75"/>
      <c r="TY307" s="75"/>
      <c r="TZ307" s="75"/>
      <c r="UA307" s="75"/>
      <c r="UB307" s="75"/>
      <c r="UC307" s="75"/>
      <c r="UD307" s="75"/>
      <c r="UE307" s="75"/>
      <c r="UF307" s="75"/>
      <c r="UG307" s="75"/>
      <c r="UH307" s="75"/>
      <c r="UI307" s="75"/>
      <c r="UJ307" s="75"/>
      <c r="UK307" s="75"/>
      <c r="UL307" s="75"/>
      <c r="UM307" s="75"/>
      <c r="UN307" s="75"/>
      <c r="UO307" s="75"/>
      <c r="UP307" s="75"/>
      <c r="UQ307" s="75"/>
      <c r="UR307" s="75"/>
      <c r="US307" s="75"/>
      <c r="UT307" s="75"/>
      <c r="UU307" s="75"/>
      <c r="UV307" s="75"/>
      <c r="UW307" s="75"/>
      <c r="UX307" s="75"/>
      <c r="UY307" s="75"/>
      <c r="UZ307" s="75"/>
      <c r="VA307" s="75"/>
      <c r="VB307" s="75"/>
      <c r="VC307" s="75"/>
      <c r="VD307" s="75"/>
      <c r="VE307" s="75"/>
      <c r="VF307" s="75"/>
      <c r="VG307" s="75"/>
      <c r="VH307" s="75"/>
      <c r="VI307" s="75"/>
      <c r="VJ307" s="75"/>
      <c r="VK307" s="75"/>
      <c r="VL307" s="75"/>
      <c r="VM307" s="75"/>
      <c r="VN307" s="75"/>
      <c r="VO307" s="75"/>
      <c r="VP307" s="75"/>
      <c r="VQ307" s="75"/>
      <c r="VR307" s="75"/>
      <c r="VS307" s="75"/>
      <c r="VT307" s="75"/>
      <c r="VU307" s="75"/>
      <c r="VV307" s="75"/>
      <c r="VW307" s="75"/>
      <c r="VX307" s="75"/>
      <c r="VY307" s="75"/>
      <c r="VZ307" s="75"/>
      <c r="WA307" s="75"/>
      <c r="WB307" s="75"/>
      <c r="WC307" s="75"/>
      <c r="WD307" s="75"/>
      <c r="WE307" s="75"/>
      <c r="WF307" s="75"/>
      <c r="WG307" s="75"/>
      <c r="WH307" s="75"/>
      <c r="WI307" s="75"/>
      <c r="WJ307" s="75"/>
      <c r="WK307" s="75"/>
      <c r="WL307" s="75"/>
      <c r="WM307" s="75"/>
      <c r="WN307" s="75"/>
      <c r="WO307" s="75"/>
      <c r="WP307" s="75"/>
      <c r="WQ307" s="75"/>
      <c r="WR307" s="75"/>
      <c r="WS307" s="75"/>
      <c r="WT307" s="75"/>
      <c r="WU307" s="75"/>
      <c r="WV307" s="75"/>
      <c r="WW307" s="75"/>
      <c r="WX307" s="75"/>
      <c r="WY307" s="75"/>
      <c r="WZ307" s="75"/>
      <c r="XA307" s="75"/>
      <c r="XB307" s="75"/>
      <c r="XC307" s="75"/>
      <c r="XD307" s="75"/>
      <c r="XE307" s="75"/>
      <c r="XF307" s="75"/>
      <c r="XG307" s="75"/>
      <c r="XH307" s="75"/>
      <c r="XI307" s="75"/>
      <c r="XJ307" s="75"/>
      <c r="XK307" s="75"/>
      <c r="XL307" s="75"/>
      <c r="XM307" s="75"/>
      <c r="XN307" s="75"/>
      <c r="XO307" s="75"/>
      <c r="XP307" s="75"/>
      <c r="XQ307" s="75"/>
      <c r="XR307" s="75"/>
      <c r="XS307" s="75"/>
      <c r="XT307" s="75"/>
      <c r="XU307" s="75"/>
      <c r="XV307" s="75"/>
      <c r="XW307" s="75"/>
      <c r="XX307" s="75"/>
      <c r="XY307" s="75"/>
      <c r="XZ307" s="75"/>
      <c r="YA307" s="75"/>
      <c r="YB307" s="75"/>
      <c r="YC307" s="75"/>
      <c r="YD307" s="75"/>
      <c r="YE307" s="75"/>
      <c r="YF307" s="75"/>
      <c r="YG307" s="75"/>
      <c r="YH307" s="75"/>
      <c r="YI307" s="75"/>
      <c r="YJ307" s="75"/>
      <c r="YK307" s="75"/>
      <c r="YL307" s="75"/>
      <c r="YM307" s="75"/>
      <c r="YN307" s="75"/>
      <c r="YO307" s="75"/>
      <c r="YP307" s="75"/>
      <c r="YQ307" s="75"/>
      <c r="YR307" s="75"/>
      <c r="YS307" s="75"/>
      <c r="YT307" s="75"/>
      <c r="YU307" s="75"/>
      <c r="YV307" s="75"/>
      <c r="YW307" s="75"/>
      <c r="YX307" s="75"/>
      <c r="YY307" s="75"/>
      <c r="YZ307" s="75"/>
      <c r="ZA307" s="75"/>
      <c r="ZB307" s="75"/>
      <c r="ZC307" s="75"/>
      <c r="ZD307" s="75"/>
      <c r="ZE307" s="75"/>
      <c r="ZF307" s="75"/>
      <c r="ZG307" s="75"/>
      <c r="ZH307" s="75"/>
      <c r="ZI307" s="75"/>
      <c r="ZJ307" s="75"/>
      <c r="ZK307" s="75"/>
      <c r="ZL307" s="75"/>
      <c r="ZM307" s="75"/>
      <c r="ZN307" s="75"/>
      <c r="ZO307" s="75"/>
      <c r="ZP307" s="75"/>
      <c r="ZQ307" s="75"/>
      <c r="ZR307" s="75"/>
      <c r="ZS307" s="75"/>
      <c r="ZT307" s="75"/>
      <c r="ZU307" s="75"/>
      <c r="ZV307" s="75"/>
      <c r="ZW307" s="75"/>
      <c r="ZX307" s="75"/>
      <c r="ZY307" s="75"/>
      <c r="ZZ307" s="75"/>
      <c r="AAA307" s="75"/>
      <c r="AAB307" s="75"/>
      <c r="AAC307" s="75"/>
      <c r="AAD307" s="75"/>
      <c r="AAE307" s="75"/>
      <c r="AAF307" s="75"/>
      <c r="AAG307" s="75"/>
      <c r="AAH307" s="75"/>
      <c r="AAI307" s="75"/>
      <c r="AAJ307" s="75"/>
      <c r="AAK307" s="75"/>
      <c r="AAL307" s="75"/>
      <c r="AAM307" s="75"/>
      <c r="AAN307" s="75"/>
      <c r="AAO307" s="75"/>
      <c r="AAP307" s="75"/>
      <c r="AAQ307" s="75"/>
      <c r="AAR307" s="75"/>
      <c r="AAS307" s="75"/>
      <c r="AAT307" s="75"/>
      <c r="AAU307" s="75"/>
      <c r="AAV307" s="75"/>
      <c r="AAW307" s="75"/>
      <c r="AAX307" s="75"/>
      <c r="AAY307" s="75"/>
      <c r="AAZ307" s="75"/>
      <c r="ABA307" s="75"/>
      <c r="ABB307" s="75"/>
      <c r="ABC307" s="75"/>
      <c r="ABD307" s="75"/>
      <c r="ABE307" s="75"/>
      <c r="ABF307" s="75"/>
      <c r="ABG307" s="75"/>
      <c r="ABH307" s="75"/>
      <c r="ABI307" s="75"/>
      <c r="ABJ307" s="75"/>
      <c r="ABK307" s="75"/>
      <c r="ABL307" s="75"/>
      <c r="ABM307" s="75"/>
      <c r="ABN307" s="75"/>
      <c r="ABO307" s="75"/>
      <c r="ABP307" s="75"/>
      <c r="ABQ307" s="75"/>
      <c r="ABR307" s="75"/>
      <c r="ABS307" s="75"/>
      <c r="ABT307" s="75"/>
      <c r="ABU307" s="75"/>
      <c r="ABV307" s="75"/>
      <c r="ABW307" s="75"/>
      <c r="ABX307" s="75"/>
      <c r="ABY307" s="75"/>
      <c r="ABZ307" s="75"/>
      <c r="ACA307" s="75"/>
      <c r="ACB307" s="75"/>
      <c r="ACC307" s="75"/>
      <c r="ACD307" s="75"/>
      <c r="ACE307" s="75"/>
      <c r="ACF307" s="75"/>
      <c r="ACG307" s="75"/>
      <c r="ACH307" s="75"/>
      <c r="ACI307" s="75"/>
      <c r="ACJ307" s="75"/>
      <c r="ACK307" s="75"/>
      <c r="ACL307" s="75"/>
      <c r="ACM307" s="75"/>
      <c r="ACN307" s="75"/>
      <c r="ACO307" s="75"/>
      <c r="ACP307" s="75"/>
      <c r="ACQ307" s="75"/>
      <c r="ACR307" s="75"/>
      <c r="ACS307" s="75"/>
      <c r="ACT307" s="75"/>
      <c r="ACU307" s="75"/>
      <c r="ACV307" s="75"/>
      <c r="ACW307" s="75"/>
      <c r="ACX307" s="75"/>
      <c r="ACY307" s="75"/>
      <c r="ACZ307" s="75"/>
      <c r="ADA307" s="75"/>
      <c r="ADB307" s="75"/>
      <c r="ADC307" s="75"/>
      <c r="ADD307" s="75"/>
      <c r="ADE307" s="75"/>
      <c r="ADF307" s="75"/>
      <c r="ADG307" s="75"/>
      <c r="ADH307" s="75"/>
      <c r="ADI307" s="75"/>
      <c r="ADJ307" s="75"/>
      <c r="ADK307" s="75"/>
      <c r="ADL307" s="75"/>
      <c r="ADM307" s="75"/>
      <c r="ADN307" s="75"/>
      <c r="ADO307" s="75"/>
      <c r="ADP307" s="75"/>
      <c r="ADQ307" s="75"/>
      <c r="ADR307" s="75"/>
      <c r="ADS307" s="75"/>
      <c r="ADT307" s="75"/>
      <c r="ADU307" s="75"/>
      <c r="ADV307" s="75"/>
      <c r="ADW307" s="75"/>
      <c r="ADX307" s="75"/>
      <c r="ADY307" s="75"/>
      <c r="ADZ307" s="75"/>
      <c r="AEA307" s="75"/>
      <c r="AEB307" s="75"/>
      <c r="AEC307" s="75"/>
      <c r="AED307" s="75"/>
      <c r="AEE307" s="75"/>
      <c r="AEF307" s="75"/>
      <c r="AEG307" s="75"/>
      <c r="AEH307" s="75"/>
      <c r="AEI307" s="75"/>
      <c r="AEJ307" s="75"/>
      <c r="AEK307" s="75"/>
      <c r="AEL307" s="75"/>
      <c r="AEM307" s="75"/>
      <c r="AEN307" s="75"/>
      <c r="AEO307" s="75"/>
      <c r="AEP307" s="75"/>
      <c r="AEQ307" s="75"/>
      <c r="AER307" s="75"/>
      <c r="AES307" s="75"/>
      <c r="AET307" s="75"/>
      <c r="AEU307" s="75"/>
      <c r="AEV307" s="75"/>
      <c r="AEW307" s="75"/>
      <c r="AEX307" s="75"/>
      <c r="AEY307" s="75"/>
      <c r="AEZ307" s="75"/>
      <c r="AFA307" s="75"/>
      <c r="AFB307" s="75"/>
      <c r="AFC307" s="75"/>
      <c r="AFD307" s="75"/>
      <c r="AFE307" s="75"/>
      <c r="AFF307" s="75"/>
      <c r="AFG307" s="75"/>
      <c r="AFH307" s="75"/>
      <c r="AFI307" s="75"/>
      <c r="AFJ307" s="75"/>
      <c r="AFK307" s="75"/>
      <c r="AFL307" s="75"/>
      <c r="AFM307" s="75"/>
      <c r="AFN307" s="75"/>
      <c r="AFO307" s="75"/>
      <c r="AFP307" s="75"/>
      <c r="AFQ307" s="75"/>
      <c r="AFR307" s="75"/>
      <c r="AFS307" s="75"/>
      <c r="AFT307" s="75"/>
      <c r="AFU307" s="75"/>
      <c r="AFV307" s="75"/>
      <c r="AFW307" s="75"/>
      <c r="AFX307" s="75"/>
      <c r="AFY307" s="75"/>
      <c r="AFZ307" s="75"/>
      <c r="AGA307" s="75"/>
      <c r="AGB307" s="75"/>
      <c r="AGC307" s="75"/>
      <c r="AGD307" s="75"/>
      <c r="AGE307" s="75"/>
      <c r="AGF307" s="75"/>
      <c r="AGG307" s="75"/>
      <c r="AGH307" s="75"/>
      <c r="AGI307" s="75"/>
      <c r="AGJ307" s="75"/>
      <c r="AGK307" s="75"/>
      <c r="AGL307" s="75"/>
      <c r="AGM307" s="75"/>
      <c r="AGN307" s="75"/>
      <c r="AGO307" s="75"/>
      <c r="AGP307" s="75"/>
      <c r="AGQ307" s="75"/>
      <c r="AGR307" s="75"/>
      <c r="AGS307" s="75"/>
      <c r="AGT307" s="75"/>
      <c r="AGU307" s="75"/>
      <c r="AGV307" s="75"/>
      <c r="AGW307" s="75"/>
      <c r="AGX307" s="75"/>
      <c r="AGY307" s="75"/>
      <c r="AGZ307" s="75"/>
      <c r="AHA307" s="75"/>
      <c r="AHB307" s="75"/>
      <c r="AHC307" s="75"/>
      <c r="AHD307" s="75"/>
      <c r="AHE307" s="75"/>
      <c r="AHF307" s="75"/>
      <c r="AHG307" s="75"/>
      <c r="AHH307" s="75"/>
      <c r="AHI307" s="75"/>
      <c r="AHJ307" s="75"/>
      <c r="AHK307" s="75"/>
      <c r="AHL307" s="75"/>
      <c r="AHM307" s="75"/>
      <c r="AHN307" s="75"/>
      <c r="AHO307" s="75"/>
      <c r="AHP307" s="75"/>
      <c r="AHQ307" s="75"/>
      <c r="AHR307" s="75"/>
      <c r="AHS307" s="75"/>
      <c r="AHT307" s="75"/>
      <c r="AHU307" s="75"/>
      <c r="AHV307" s="75"/>
      <c r="AHW307" s="75"/>
      <c r="AHX307" s="75"/>
      <c r="AHY307" s="75"/>
      <c r="AHZ307" s="75"/>
      <c r="AIA307" s="75"/>
      <c r="AIB307" s="75"/>
      <c r="AIC307" s="75"/>
      <c r="AID307" s="75"/>
      <c r="AIE307" s="75"/>
      <c r="AIF307" s="75"/>
      <c r="AIG307" s="75"/>
      <c r="AIH307" s="75"/>
      <c r="AII307" s="75"/>
      <c r="AIJ307" s="75"/>
      <c r="AIK307" s="75"/>
      <c r="AIL307" s="75"/>
      <c r="AIM307" s="75"/>
      <c r="AIN307" s="75"/>
      <c r="AIO307" s="75"/>
      <c r="AIP307" s="75"/>
      <c r="AIQ307" s="75"/>
      <c r="AIR307" s="75"/>
      <c r="AIS307" s="75"/>
      <c r="AIT307" s="75"/>
      <c r="AIU307" s="75"/>
      <c r="AIV307" s="75"/>
      <c r="AIW307" s="75"/>
      <c r="AIX307" s="75"/>
      <c r="AIY307" s="75"/>
      <c r="AIZ307" s="75"/>
      <c r="AJA307" s="75"/>
      <c r="AJB307" s="75"/>
      <c r="AJC307" s="75"/>
      <c r="AJD307" s="75"/>
      <c r="AJE307" s="75"/>
      <c r="AJF307" s="75"/>
      <c r="AJG307" s="75"/>
      <c r="AJH307" s="75"/>
      <c r="AJI307" s="75"/>
      <c r="AJJ307" s="75"/>
      <c r="AJK307" s="75"/>
      <c r="AJL307" s="75"/>
      <c r="AJM307" s="75"/>
      <c r="AJN307" s="75"/>
      <c r="AJO307" s="75"/>
      <c r="AJP307" s="75"/>
      <c r="AJQ307" s="75"/>
      <c r="AJR307" s="75"/>
      <c r="AJS307" s="75"/>
      <c r="AJT307" s="75"/>
      <c r="AJU307" s="75"/>
      <c r="AJV307" s="75"/>
      <c r="AJW307" s="75"/>
      <c r="AJX307" s="75"/>
      <c r="AJY307" s="75"/>
      <c r="AJZ307" s="75"/>
      <c r="AKA307" s="75"/>
      <c r="AKB307" s="75"/>
      <c r="AKC307" s="75"/>
      <c r="AKD307" s="75"/>
      <c r="AKE307" s="75"/>
      <c r="AKF307" s="75"/>
      <c r="AKG307" s="75"/>
      <c r="AKH307" s="75"/>
      <c r="AKI307" s="75"/>
      <c r="AKJ307" s="75"/>
      <c r="AKK307" s="75"/>
      <c r="AKL307" s="75"/>
      <c r="AKM307" s="75"/>
      <c r="AKN307" s="75"/>
      <c r="AKO307" s="75"/>
      <c r="AKP307" s="75"/>
      <c r="AKQ307" s="75"/>
      <c r="AKR307" s="75"/>
      <c r="AKS307" s="75"/>
      <c r="AKT307" s="75"/>
      <c r="AKU307" s="75"/>
      <c r="AKV307" s="75"/>
      <c r="AKW307" s="75"/>
      <c r="AKX307" s="75"/>
      <c r="AKY307" s="75"/>
      <c r="AKZ307" s="75"/>
      <c r="ALA307" s="75"/>
      <c r="ALB307" s="75"/>
      <c r="ALC307" s="75"/>
      <c r="ALD307" s="75"/>
      <c r="ALE307" s="75"/>
      <c r="ALF307" s="75"/>
      <c r="ALG307" s="75"/>
      <c r="ALH307" s="75"/>
      <c r="ALI307" s="75"/>
      <c r="ALJ307" s="75"/>
      <c r="ALK307" s="75"/>
      <c r="ALL307" s="75"/>
      <c r="ALM307" s="75"/>
      <c r="ALN307" s="75"/>
      <c r="ALO307" s="75"/>
      <c r="ALP307" s="75"/>
      <c r="ALQ307" s="75"/>
      <c r="ALR307" s="75"/>
      <c r="ALS307" s="75"/>
      <c r="ALT307" s="75"/>
      <c r="ALU307" s="75"/>
      <c r="ALV307" s="75"/>
      <c r="ALW307" s="75"/>
      <c r="ALX307" s="75"/>
      <c r="ALY307" s="75"/>
      <c r="ALZ307" s="75"/>
      <c r="AMA307" s="75"/>
      <c r="AMB307" s="75"/>
      <c r="AMC307" s="75"/>
      <c r="AMD307" s="75"/>
      <c r="AME307" s="75"/>
      <c r="AMF307" s="75"/>
      <c r="AMG307" s="75"/>
      <c r="AMH307" s="75"/>
      <c r="AMI307" s="75"/>
      <c r="AMJ307" s="75"/>
      <c r="AMK307" s="75"/>
      <c r="AML307" s="75"/>
      <c r="AMM307" s="75"/>
      <c r="AMN307" s="75"/>
      <c r="AMO307" s="75"/>
      <c r="AMP307" s="75"/>
      <c r="AMQ307" s="75"/>
      <c r="AMR307" s="75"/>
      <c r="AMS307" s="75"/>
      <c r="AMT307" s="75"/>
      <c r="AMU307" s="75"/>
      <c r="AMV307" s="75"/>
      <c r="AMW307" s="75"/>
      <c r="AMX307" s="75"/>
      <c r="AMY307" s="75"/>
      <c r="AMZ307" s="75"/>
      <c r="ANA307" s="75"/>
      <c r="ANB307" s="75"/>
      <c r="ANC307" s="75"/>
      <c r="AND307" s="75"/>
      <c r="ANE307" s="75"/>
      <c r="ANF307" s="75"/>
      <c r="ANG307" s="75"/>
      <c r="ANH307" s="75"/>
      <c r="ANI307" s="75"/>
      <c r="ANJ307" s="75"/>
      <c r="ANK307" s="75"/>
      <c r="ANL307" s="75"/>
      <c r="ANM307" s="75"/>
      <c r="ANN307" s="75"/>
      <c r="ANO307" s="75"/>
      <c r="ANP307" s="75"/>
      <c r="ANQ307" s="75"/>
      <c r="ANR307" s="75"/>
      <c r="ANS307" s="75"/>
      <c r="ANT307" s="75"/>
      <c r="ANU307" s="75"/>
      <c r="ANV307" s="75"/>
      <c r="ANW307" s="75"/>
      <c r="ANX307" s="75"/>
      <c r="ANY307" s="75"/>
      <c r="ANZ307" s="75"/>
      <c r="AOA307" s="75"/>
      <c r="AOB307" s="75"/>
      <c r="AOC307" s="75"/>
      <c r="AOD307" s="75"/>
      <c r="AOE307" s="75"/>
      <c r="AOF307" s="75"/>
      <c r="AOG307" s="75"/>
      <c r="AOH307" s="75"/>
      <c r="AOI307" s="75"/>
      <c r="AOJ307" s="75"/>
      <c r="AOK307" s="75"/>
      <c r="AOL307" s="75"/>
      <c r="AOM307" s="75"/>
      <c r="AON307" s="75"/>
      <c r="AOO307" s="75"/>
      <c r="AOP307" s="75"/>
      <c r="AOQ307" s="75"/>
      <c r="AOR307" s="75"/>
      <c r="AOS307" s="75"/>
      <c r="AOT307" s="75"/>
      <c r="AOU307" s="75"/>
      <c r="AOV307" s="75"/>
      <c r="AOW307" s="75"/>
      <c r="AOX307" s="75"/>
      <c r="AOY307" s="75"/>
      <c r="AOZ307" s="75"/>
      <c r="APA307" s="75"/>
      <c r="APB307" s="75"/>
      <c r="APC307" s="75"/>
      <c r="APD307" s="75"/>
      <c r="APE307" s="75"/>
      <c r="APF307" s="75"/>
      <c r="APG307" s="75"/>
      <c r="APH307" s="75"/>
      <c r="API307" s="75"/>
      <c r="APJ307" s="75"/>
      <c r="APK307" s="75"/>
      <c r="APL307" s="75"/>
      <c r="APM307" s="75"/>
      <c r="APN307" s="75"/>
      <c r="APO307" s="75"/>
      <c r="APP307" s="75"/>
      <c r="APQ307" s="75"/>
      <c r="APR307" s="75"/>
      <c r="APS307" s="75"/>
      <c r="APT307" s="75"/>
      <c r="APU307" s="75"/>
      <c r="APV307" s="75"/>
      <c r="APW307" s="75"/>
      <c r="APX307" s="75"/>
      <c r="APY307" s="75"/>
      <c r="APZ307" s="75"/>
      <c r="AQA307" s="75"/>
      <c r="AQB307" s="75"/>
      <c r="AQC307" s="75"/>
      <c r="AQD307" s="75"/>
      <c r="AQE307" s="75"/>
      <c r="AQF307" s="75"/>
      <c r="AQG307" s="75"/>
      <c r="AQH307" s="75"/>
      <c r="AQI307" s="75"/>
      <c r="AQJ307" s="75"/>
      <c r="AQK307" s="75"/>
      <c r="AQL307" s="75"/>
      <c r="AQM307" s="75"/>
      <c r="AQN307" s="75"/>
      <c r="AQO307" s="75"/>
      <c r="AQP307" s="75"/>
      <c r="AQQ307" s="75"/>
      <c r="AQR307" s="75"/>
      <c r="AQS307" s="75"/>
      <c r="AQT307" s="75"/>
      <c r="AQU307" s="75"/>
      <c r="AQV307" s="75"/>
      <c r="AQW307" s="75"/>
      <c r="AQX307" s="75"/>
      <c r="AQY307" s="75"/>
      <c r="AQZ307" s="75"/>
      <c r="ARA307" s="75"/>
      <c r="ARB307" s="75"/>
      <c r="ARC307" s="75"/>
      <c r="ARD307" s="75"/>
      <c r="ARE307" s="75"/>
      <c r="ARF307" s="75"/>
      <c r="ARG307" s="75"/>
      <c r="ARH307" s="75"/>
      <c r="ARI307" s="75"/>
      <c r="ARJ307" s="75"/>
      <c r="ARK307" s="75"/>
      <c r="ARL307" s="75"/>
      <c r="ARM307" s="75"/>
      <c r="ARN307" s="75"/>
      <c r="ARO307" s="75"/>
      <c r="ARP307" s="75"/>
      <c r="ARQ307" s="75"/>
      <c r="ARR307" s="75"/>
      <c r="ARS307" s="75"/>
      <c r="ART307" s="75"/>
      <c r="ARU307" s="75"/>
      <c r="ARV307" s="75"/>
      <c r="ARW307" s="75"/>
      <c r="ARX307" s="75"/>
      <c r="ARY307" s="75"/>
      <c r="ARZ307" s="75"/>
      <c r="ASA307" s="75"/>
      <c r="ASB307" s="75"/>
      <c r="ASC307" s="75"/>
      <c r="ASD307" s="75"/>
      <c r="ASE307" s="75"/>
      <c r="ASF307" s="75"/>
      <c r="ASG307" s="75"/>
      <c r="ASH307" s="75"/>
      <c r="ASI307" s="75"/>
      <c r="ASJ307" s="75"/>
      <c r="ASK307" s="75"/>
      <c r="ASL307" s="75"/>
      <c r="ASM307" s="75"/>
      <c r="ASN307" s="75"/>
      <c r="ASO307" s="75"/>
      <c r="ASP307" s="75"/>
      <c r="ASQ307" s="75"/>
      <c r="ASR307" s="75"/>
      <c r="ASS307" s="75"/>
      <c r="AST307" s="75"/>
      <c r="ASU307" s="75"/>
      <c r="ASV307" s="75"/>
      <c r="ASW307" s="75"/>
      <c r="ASX307" s="75"/>
      <c r="ASY307" s="75"/>
      <c r="ASZ307" s="75"/>
      <c r="ATA307" s="75"/>
      <c r="ATB307" s="75"/>
      <c r="ATC307" s="75"/>
      <c r="ATD307" s="75"/>
      <c r="ATE307" s="75"/>
      <c r="ATF307" s="75"/>
      <c r="ATG307" s="75"/>
      <c r="ATH307" s="75"/>
      <c r="ATI307" s="75"/>
      <c r="ATJ307" s="75"/>
      <c r="ATK307" s="75"/>
      <c r="ATL307" s="75"/>
      <c r="ATM307" s="75"/>
      <c r="ATN307" s="75"/>
      <c r="ATO307" s="75"/>
      <c r="ATP307" s="75"/>
      <c r="ATQ307" s="75"/>
      <c r="ATR307" s="75"/>
      <c r="ATS307" s="75"/>
      <c r="ATT307" s="75"/>
      <c r="ATU307" s="75"/>
      <c r="ATV307" s="75"/>
      <c r="ATW307" s="75"/>
      <c r="ATX307" s="75"/>
      <c r="ATY307" s="75"/>
      <c r="ATZ307" s="75"/>
      <c r="AUA307" s="75"/>
      <c r="AUB307" s="75"/>
      <c r="AUC307" s="75"/>
      <c r="AUD307" s="75"/>
      <c r="AUE307" s="75"/>
      <c r="AUF307" s="75"/>
      <c r="AUG307" s="75"/>
      <c r="AUH307" s="75"/>
      <c r="AUI307" s="75"/>
      <c r="AUJ307" s="75"/>
      <c r="AUK307" s="75"/>
      <c r="AUL307" s="75"/>
      <c r="AUM307" s="75"/>
      <c r="AUN307" s="75"/>
      <c r="AUO307" s="75"/>
      <c r="AUP307" s="75"/>
      <c r="AUQ307" s="75"/>
      <c r="AUR307" s="75"/>
      <c r="AUS307" s="75"/>
      <c r="AUT307" s="75"/>
      <c r="AUU307" s="75"/>
      <c r="AUV307" s="75"/>
      <c r="AUW307" s="75"/>
      <c r="AUX307" s="75"/>
      <c r="AUY307" s="75"/>
      <c r="AUZ307" s="75"/>
      <c r="AVA307" s="75"/>
      <c r="AVB307" s="75"/>
      <c r="AVC307" s="75"/>
      <c r="AVD307" s="75"/>
      <c r="AVE307" s="75"/>
      <c r="AVF307" s="75"/>
      <c r="AVG307" s="75"/>
      <c r="AVH307" s="75"/>
      <c r="AVI307" s="75"/>
      <c r="AVJ307" s="75"/>
      <c r="AVK307" s="75"/>
      <c r="AVL307" s="75"/>
      <c r="AVM307" s="75"/>
      <c r="AVN307" s="75"/>
      <c r="AVO307" s="75"/>
      <c r="AVP307" s="75"/>
      <c r="AVQ307" s="75"/>
      <c r="AVR307" s="75"/>
      <c r="AVS307" s="75"/>
      <c r="AVT307" s="75"/>
      <c r="AVU307" s="75"/>
      <c r="AVV307" s="75"/>
      <c r="AVW307" s="75"/>
      <c r="AVX307" s="75"/>
      <c r="AVY307" s="75"/>
      <c r="AVZ307" s="75"/>
      <c r="AWA307" s="75"/>
      <c r="AWB307" s="75"/>
      <c r="AWC307" s="75"/>
      <c r="AWD307" s="75"/>
      <c r="AWE307" s="75"/>
      <c r="AWF307" s="75"/>
      <c r="AWG307" s="75"/>
      <c r="AWH307" s="75"/>
      <c r="AWI307" s="75"/>
      <c r="AWJ307" s="75"/>
      <c r="AWK307" s="75"/>
      <c r="AWL307" s="75"/>
      <c r="AWM307" s="75"/>
      <c r="AWN307" s="75"/>
      <c r="AWO307" s="75"/>
      <c r="AWP307" s="75"/>
      <c r="AWQ307" s="75"/>
      <c r="AWR307" s="75"/>
      <c r="AWS307" s="75"/>
      <c r="AWT307" s="75"/>
      <c r="AWU307" s="75"/>
      <c r="AWV307" s="75"/>
      <c r="AWW307" s="75"/>
      <c r="AWX307" s="75"/>
      <c r="AWY307" s="75"/>
      <c r="AWZ307" s="75"/>
      <c r="AXA307" s="75"/>
      <c r="AXB307" s="75"/>
      <c r="AXC307" s="75"/>
      <c r="AXD307" s="75"/>
      <c r="AXE307" s="75"/>
      <c r="AXF307" s="75"/>
      <c r="AXG307" s="75"/>
      <c r="AXH307" s="75"/>
      <c r="AXI307" s="75"/>
      <c r="AXJ307" s="75"/>
      <c r="AXK307" s="75"/>
      <c r="AXL307" s="75"/>
      <c r="AXM307" s="75"/>
      <c r="AXN307" s="75"/>
      <c r="AXO307" s="75"/>
      <c r="AXP307" s="75"/>
      <c r="AXQ307" s="75"/>
      <c r="AXR307" s="75"/>
      <c r="AXS307" s="75"/>
      <c r="AXT307" s="75"/>
      <c r="AXU307" s="75"/>
      <c r="AXV307" s="75"/>
      <c r="AXW307" s="75"/>
      <c r="AXX307" s="75"/>
      <c r="AXY307" s="75"/>
      <c r="AXZ307" s="75"/>
      <c r="AYA307" s="75"/>
      <c r="AYB307" s="75"/>
      <c r="AYC307" s="75"/>
      <c r="AYD307" s="75"/>
      <c r="AYE307" s="75"/>
      <c r="AYF307" s="75"/>
      <c r="AYG307" s="75"/>
      <c r="AYH307" s="75"/>
      <c r="AYI307" s="75"/>
      <c r="AYJ307" s="75"/>
      <c r="AYK307" s="75"/>
      <c r="AYL307" s="75"/>
      <c r="AYM307" s="75"/>
      <c r="AYN307" s="75"/>
      <c r="AYO307" s="75"/>
      <c r="AYP307" s="75"/>
      <c r="AYQ307" s="75"/>
      <c r="AYR307" s="75"/>
      <c r="AYS307" s="75"/>
      <c r="AYT307" s="75"/>
      <c r="AYU307" s="75"/>
      <c r="AYV307" s="75"/>
      <c r="AYW307" s="75"/>
      <c r="AYX307" s="75"/>
      <c r="AYY307" s="75"/>
      <c r="AYZ307" s="75"/>
      <c r="AZA307" s="75"/>
      <c r="AZB307" s="75"/>
      <c r="AZC307" s="75"/>
      <c r="AZD307" s="75"/>
      <c r="AZE307" s="75"/>
      <c r="AZF307" s="75"/>
      <c r="AZG307" s="75"/>
      <c r="AZH307" s="75"/>
      <c r="AZI307" s="75"/>
      <c r="AZJ307" s="75"/>
      <c r="AZK307" s="75"/>
      <c r="AZL307" s="75"/>
      <c r="AZM307" s="75"/>
      <c r="AZN307" s="75"/>
      <c r="AZO307" s="75"/>
      <c r="AZP307" s="75"/>
      <c r="AZQ307" s="75"/>
      <c r="AZR307" s="75"/>
      <c r="AZS307" s="75"/>
      <c r="AZT307" s="75"/>
      <c r="AZU307" s="75"/>
      <c r="AZV307" s="75"/>
      <c r="AZW307" s="75"/>
      <c r="AZX307" s="75"/>
      <c r="AZY307" s="75"/>
      <c r="AZZ307" s="75"/>
      <c r="BAA307" s="75"/>
      <c r="BAB307" s="75"/>
      <c r="BAC307" s="75"/>
      <c r="BAD307" s="75"/>
      <c r="BAE307" s="75"/>
      <c r="BAF307" s="75"/>
      <c r="BAG307" s="75"/>
      <c r="BAH307" s="75"/>
      <c r="BAI307" s="75"/>
      <c r="BAJ307" s="75"/>
      <c r="BAK307" s="75"/>
      <c r="BAL307" s="75"/>
      <c r="BAM307" s="75"/>
      <c r="BAN307" s="75"/>
      <c r="BAO307" s="75"/>
      <c r="BAP307" s="75"/>
      <c r="BAQ307" s="75"/>
      <c r="BAR307" s="75"/>
      <c r="BAS307" s="75"/>
      <c r="BAT307" s="75"/>
      <c r="BAU307" s="75"/>
      <c r="BAV307" s="75"/>
      <c r="BAW307" s="75"/>
      <c r="BAX307" s="75"/>
      <c r="BAY307" s="75"/>
      <c r="BAZ307" s="75"/>
      <c r="BBA307" s="75"/>
      <c r="BBB307" s="75"/>
      <c r="BBC307" s="75"/>
      <c r="BBD307" s="75"/>
      <c r="BBE307" s="75"/>
      <c r="BBF307" s="75"/>
      <c r="BBG307" s="75"/>
      <c r="BBH307" s="75"/>
      <c r="BBI307" s="75"/>
      <c r="BBJ307" s="75"/>
      <c r="BBK307" s="75"/>
      <c r="BBL307" s="75"/>
      <c r="BBM307" s="75"/>
      <c r="BBN307" s="75"/>
      <c r="BBO307" s="75"/>
      <c r="BBP307" s="75"/>
      <c r="BBQ307" s="75"/>
      <c r="BBR307" s="75"/>
      <c r="BBS307" s="75"/>
      <c r="BBT307" s="75"/>
      <c r="BBU307" s="75"/>
      <c r="BBV307" s="75"/>
      <c r="BBW307" s="75"/>
      <c r="BBX307" s="75"/>
      <c r="BBY307" s="75"/>
      <c r="BBZ307" s="75"/>
      <c r="BCA307" s="75"/>
      <c r="BCB307" s="75"/>
      <c r="BCC307" s="75"/>
      <c r="BCD307" s="75"/>
      <c r="BCE307" s="75"/>
      <c r="BCF307" s="75"/>
      <c r="BCG307" s="75"/>
      <c r="BCH307" s="75"/>
      <c r="BCI307" s="75"/>
      <c r="BCJ307" s="75"/>
      <c r="BCK307" s="75"/>
      <c r="BCL307" s="75"/>
      <c r="BCM307" s="75"/>
      <c r="BCN307" s="75"/>
      <c r="BCO307" s="75"/>
      <c r="BCP307" s="75"/>
      <c r="BCQ307" s="75"/>
      <c r="BCR307" s="75"/>
      <c r="BCS307" s="75"/>
      <c r="BCT307" s="75"/>
      <c r="BCU307" s="75"/>
      <c r="BCV307" s="75"/>
      <c r="BCW307" s="75"/>
      <c r="BCX307" s="75"/>
      <c r="BCY307" s="75"/>
      <c r="BCZ307" s="75"/>
      <c r="BDA307" s="75"/>
      <c r="BDB307" s="75"/>
      <c r="BDC307" s="75"/>
      <c r="BDD307" s="75"/>
      <c r="BDE307" s="75"/>
      <c r="BDF307" s="75"/>
      <c r="BDG307" s="75"/>
      <c r="BDH307" s="75"/>
      <c r="BDI307" s="75"/>
      <c r="BDJ307" s="75"/>
      <c r="BDK307" s="75"/>
      <c r="BDL307" s="75"/>
      <c r="BDM307" s="75"/>
      <c r="BDN307" s="75"/>
      <c r="BDO307" s="75"/>
      <c r="BDP307" s="75"/>
      <c r="BDQ307" s="75"/>
      <c r="BDR307" s="75"/>
      <c r="BDS307" s="75"/>
      <c r="BDT307" s="75"/>
      <c r="BDU307" s="75"/>
      <c r="BDV307" s="75"/>
      <c r="BDW307" s="75"/>
      <c r="BDX307" s="75"/>
      <c r="BDY307" s="75"/>
      <c r="BDZ307" s="75"/>
      <c r="BEA307" s="75"/>
      <c r="BEB307" s="75"/>
      <c r="BEC307" s="75"/>
      <c r="BED307" s="75"/>
      <c r="BEE307" s="75"/>
      <c r="BEF307" s="75"/>
      <c r="BEG307" s="75"/>
      <c r="BEH307" s="75"/>
      <c r="BEI307" s="75"/>
      <c r="BEJ307" s="75"/>
      <c r="BEK307" s="75"/>
      <c r="BEL307" s="75"/>
      <c r="BEM307" s="75"/>
      <c r="BEN307" s="75"/>
      <c r="BEO307" s="75"/>
      <c r="BEP307" s="75"/>
      <c r="BEQ307" s="75"/>
      <c r="BER307" s="75"/>
      <c r="BES307" s="75"/>
      <c r="BET307" s="75"/>
      <c r="BEU307" s="75"/>
      <c r="BEV307" s="75"/>
      <c r="BEW307" s="75"/>
      <c r="BEX307" s="75"/>
      <c r="BEY307" s="75"/>
      <c r="BEZ307" s="75"/>
      <c r="BFA307" s="75"/>
      <c r="BFB307" s="75"/>
      <c r="BFC307" s="75"/>
      <c r="BFD307" s="75"/>
      <c r="BFE307" s="75"/>
      <c r="BFF307" s="75"/>
      <c r="BFG307" s="75"/>
      <c r="BFH307" s="75"/>
      <c r="BFI307" s="75"/>
      <c r="BFJ307" s="75"/>
      <c r="BFK307" s="75"/>
      <c r="BFL307" s="75"/>
      <c r="BFM307" s="75"/>
      <c r="BFN307" s="75"/>
      <c r="BFO307" s="75"/>
      <c r="BFP307" s="75"/>
      <c r="BFQ307" s="75"/>
      <c r="BFR307" s="75"/>
      <c r="BFS307" s="75"/>
      <c r="BFT307" s="75"/>
      <c r="BFU307" s="75"/>
      <c r="BFV307" s="75"/>
      <c r="BFW307" s="75"/>
      <c r="BFX307" s="75"/>
      <c r="BFY307" s="75"/>
      <c r="BFZ307" s="75"/>
      <c r="BGA307" s="75"/>
      <c r="BGB307" s="75"/>
      <c r="BGC307" s="75"/>
      <c r="BGD307" s="75"/>
      <c r="BGE307" s="75"/>
      <c r="BGF307" s="75"/>
      <c r="BGG307" s="75"/>
      <c r="BGH307" s="75"/>
      <c r="BGI307" s="75"/>
      <c r="BGJ307" s="75"/>
      <c r="BGK307" s="75"/>
      <c r="BGL307" s="75"/>
      <c r="BGM307" s="75"/>
      <c r="BGN307" s="75"/>
      <c r="BGO307" s="75"/>
      <c r="BGP307" s="75"/>
      <c r="BGQ307" s="75"/>
      <c r="BGR307" s="75"/>
      <c r="BGS307" s="75"/>
      <c r="BGT307" s="75"/>
      <c r="BGU307" s="75"/>
      <c r="BGV307" s="75"/>
      <c r="BGW307" s="75"/>
      <c r="BGX307" s="75"/>
      <c r="BGY307" s="75"/>
      <c r="BGZ307" s="75"/>
      <c r="BHA307" s="75"/>
      <c r="BHB307" s="75"/>
      <c r="BHC307" s="75"/>
      <c r="BHD307" s="75"/>
      <c r="BHE307" s="75"/>
      <c r="BHF307" s="75"/>
      <c r="BHG307" s="75"/>
      <c r="BHH307" s="75"/>
      <c r="BHI307" s="75"/>
      <c r="BHJ307" s="75"/>
      <c r="BHK307" s="75"/>
      <c r="BHL307" s="75"/>
      <c r="BHM307" s="75"/>
      <c r="BHN307" s="75"/>
      <c r="BHO307" s="75"/>
      <c r="BHP307" s="75"/>
      <c r="BHQ307" s="75"/>
      <c r="BHR307" s="75"/>
      <c r="BHS307" s="75"/>
      <c r="BHT307" s="75"/>
      <c r="BHU307" s="75"/>
      <c r="BHV307" s="75"/>
      <c r="BHW307" s="75"/>
      <c r="BHX307" s="75"/>
      <c r="BHY307" s="75"/>
      <c r="BHZ307" s="75"/>
      <c r="BIA307" s="75"/>
      <c r="BIB307" s="75"/>
      <c r="BIC307" s="75"/>
      <c r="BID307" s="75"/>
      <c r="BIE307" s="75"/>
      <c r="BIF307" s="75"/>
      <c r="BIG307" s="75"/>
      <c r="BIH307" s="75"/>
      <c r="BII307" s="75"/>
      <c r="BIJ307" s="75"/>
      <c r="BIK307" s="75"/>
      <c r="BIL307" s="75"/>
      <c r="BIM307" s="75"/>
      <c r="BIN307" s="75"/>
      <c r="BIO307" s="75"/>
      <c r="BIP307" s="75"/>
      <c r="BIQ307" s="75"/>
      <c r="BIR307" s="75"/>
      <c r="BIS307" s="75"/>
      <c r="BIT307" s="75"/>
      <c r="BIU307" s="75"/>
      <c r="BIV307" s="75"/>
      <c r="BIW307" s="75"/>
      <c r="BIX307" s="75"/>
      <c r="BIY307" s="75"/>
      <c r="BIZ307" s="75"/>
      <c r="BJA307" s="75"/>
      <c r="BJB307" s="75"/>
      <c r="BJC307" s="75"/>
      <c r="BJD307" s="75"/>
      <c r="BJE307" s="75"/>
      <c r="BJF307" s="75"/>
      <c r="BJG307" s="75"/>
      <c r="BJH307" s="75"/>
      <c r="BJI307" s="75"/>
      <c r="BJJ307" s="75"/>
      <c r="BJK307" s="75"/>
      <c r="BJL307" s="75"/>
      <c r="BJM307" s="75"/>
      <c r="BJN307" s="75"/>
      <c r="BJO307" s="75"/>
      <c r="BJP307" s="75"/>
      <c r="BJQ307" s="75"/>
      <c r="BJR307" s="75"/>
      <c r="BJS307" s="75"/>
      <c r="BJT307" s="75"/>
      <c r="BJU307" s="75"/>
      <c r="BJV307" s="75"/>
      <c r="BJW307" s="75"/>
      <c r="BJX307" s="75"/>
      <c r="BJY307" s="75"/>
      <c r="BJZ307" s="75"/>
      <c r="BKA307" s="75"/>
      <c r="BKB307" s="75"/>
      <c r="BKC307" s="75"/>
      <c r="BKD307" s="75"/>
      <c r="BKE307" s="75"/>
      <c r="BKF307" s="75"/>
      <c r="BKG307" s="75"/>
      <c r="BKH307" s="75"/>
      <c r="BKI307" s="75"/>
      <c r="BKJ307" s="75"/>
      <c r="BKK307" s="75"/>
      <c r="BKL307" s="75"/>
      <c r="BKM307" s="75"/>
      <c r="BKN307" s="75"/>
      <c r="BKO307" s="75"/>
      <c r="BKP307" s="75"/>
      <c r="BKQ307" s="75"/>
      <c r="BKR307" s="75"/>
      <c r="BKS307" s="75"/>
      <c r="BKT307" s="75"/>
      <c r="BKU307" s="75"/>
      <c r="BKV307" s="75"/>
      <c r="BKW307" s="75"/>
      <c r="BKX307" s="75"/>
      <c r="BKY307" s="75"/>
      <c r="BKZ307" s="75"/>
      <c r="BLA307" s="75"/>
      <c r="BLB307" s="75"/>
      <c r="BLC307" s="75"/>
      <c r="BLD307" s="75"/>
      <c r="BLE307" s="75"/>
      <c r="BLF307" s="75"/>
      <c r="BLG307" s="75"/>
      <c r="BLH307" s="75"/>
      <c r="BLI307" s="75"/>
      <c r="BLJ307" s="75"/>
      <c r="BLK307" s="75"/>
      <c r="BLL307" s="75"/>
      <c r="BLM307" s="75"/>
      <c r="BLN307" s="75"/>
      <c r="BLO307" s="75"/>
      <c r="BLP307" s="75"/>
      <c r="BLQ307" s="75"/>
      <c r="BLR307" s="75"/>
      <c r="BLS307" s="75"/>
      <c r="BLT307" s="75"/>
      <c r="BLU307" s="75"/>
      <c r="BLV307" s="75"/>
      <c r="BLW307" s="75"/>
      <c r="BLX307" s="75"/>
      <c r="BLY307" s="75"/>
      <c r="BLZ307" s="75"/>
      <c r="BMA307" s="75"/>
      <c r="BMB307" s="75"/>
      <c r="BMC307" s="75"/>
      <c r="BMD307" s="75"/>
      <c r="BME307" s="75"/>
      <c r="BMF307" s="75"/>
      <c r="BMG307" s="75"/>
      <c r="BMH307" s="75"/>
      <c r="BMI307" s="75"/>
      <c r="BMJ307" s="75"/>
      <c r="BMK307" s="75"/>
      <c r="BML307" s="75"/>
      <c r="BMM307" s="75"/>
      <c r="BMN307" s="75"/>
      <c r="BMO307" s="75"/>
      <c r="BMP307" s="75"/>
      <c r="BMQ307" s="75"/>
      <c r="BMR307" s="75"/>
      <c r="BMS307" s="75"/>
      <c r="BMT307" s="75"/>
      <c r="BMU307" s="75"/>
      <c r="BMV307" s="75"/>
      <c r="BMW307" s="75"/>
      <c r="BMX307" s="75"/>
      <c r="BMY307" s="75"/>
      <c r="BMZ307" s="75"/>
      <c r="BNA307" s="75"/>
      <c r="BNB307" s="75"/>
      <c r="BNC307" s="75"/>
      <c r="BND307" s="75"/>
      <c r="BNE307" s="75"/>
      <c r="BNF307" s="75"/>
      <c r="BNG307" s="75"/>
      <c r="BNH307" s="75"/>
      <c r="BNI307" s="75"/>
      <c r="BNJ307" s="75"/>
      <c r="BNK307" s="75"/>
      <c r="BNL307" s="75"/>
      <c r="BNM307" s="75"/>
      <c r="BNN307" s="75"/>
      <c r="BNO307" s="75"/>
      <c r="BNP307" s="75"/>
      <c r="BNQ307" s="75"/>
      <c r="BNR307" s="75"/>
      <c r="BNS307" s="75"/>
      <c r="BNT307" s="75"/>
      <c r="BNU307" s="75"/>
      <c r="BNV307" s="75"/>
      <c r="BNW307" s="75"/>
      <c r="BNX307" s="75"/>
      <c r="BNY307" s="75"/>
      <c r="BNZ307" s="75"/>
      <c r="BOA307" s="75"/>
      <c r="BOB307" s="75"/>
      <c r="BOC307" s="75"/>
      <c r="BOD307" s="75"/>
      <c r="BOE307" s="75"/>
      <c r="BOF307" s="75"/>
      <c r="BOG307" s="75"/>
      <c r="BOH307" s="75"/>
      <c r="BOI307" s="75"/>
      <c r="BOJ307" s="75"/>
      <c r="BOK307" s="75"/>
      <c r="BOL307" s="75"/>
      <c r="BOM307" s="75"/>
      <c r="BON307" s="75"/>
      <c r="BOO307" s="75"/>
      <c r="BOP307" s="75"/>
      <c r="BOQ307" s="75"/>
      <c r="BOR307" s="75"/>
      <c r="BOS307" s="75"/>
      <c r="BOT307" s="75"/>
      <c r="BOU307" s="75"/>
      <c r="BOV307" s="75"/>
      <c r="BOW307" s="75"/>
      <c r="BOX307" s="75"/>
      <c r="BOY307" s="75"/>
      <c r="BOZ307" s="75"/>
      <c r="BPA307" s="75"/>
      <c r="BPB307" s="75"/>
      <c r="BPC307" s="75"/>
      <c r="BPD307" s="75"/>
      <c r="BPE307" s="75"/>
      <c r="BPF307" s="75"/>
      <c r="BPG307" s="75"/>
      <c r="BPH307" s="75"/>
      <c r="BPI307" s="75"/>
      <c r="BPJ307" s="75"/>
      <c r="BPK307" s="75"/>
      <c r="BPL307" s="75"/>
      <c r="BPM307" s="75"/>
      <c r="BPN307" s="75"/>
      <c r="BPO307" s="75"/>
      <c r="BPP307" s="75"/>
      <c r="BPQ307" s="75"/>
      <c r="BPR307" s="75"/>
      <c r="BPS307" s="75"/>
      <c r="BPT307" s="75"/>
      <c r="BPU307" s="75"/>
      <c r="BPV307" s="75"/>
      <c r="BPW307" s="75"/>
      <c r="BPX307" s="75"/>
      <c r="BPY307" s="75"/>
      <c r="BPZ307" s="75"/>
      <c r="BQA307" s="75"/>
      <c r="BQB307" s="75"/>
      <c r="BQC307" s="75"/>
      <c r="BQD307" s="75"/>
      <c r="BQE307" s="75"/>
      <c r="BQF307" s="75"/>
      <c r="BQG307" s="75"/>
      <c r="BQH307" s="75"/>
      <c r="BQI307" s="75"/>
      <c r="BQJ307" s="75"/>
      <c r="BQK307" s="75"/>
      <c r="BQL307" s="75"/>
      <c r="BQM307" s="75"/>
      <c r="BQN307" s="75"/>
      <c r="BQO307" s="75"/>
      <c r="BQP307" s="75"/>
      <c r="BQQ307" s="75"/>
      <c r="BQR307" s="75"/>
      <c r="BQS307" s="75"/>
      <c r="BQT307" s="75"/>
      <c r="BQU307" s="75"/>
      <c r="BQV307" s="75"/>
      <c r="BQW307" s="75"/>
      <c r="BQX307" s="75"/>
      <c r="BQY307" s="75"/>
      <c r="BQZ307" s="75"/>
      <c r="BRA307" s="75"/>
      <c r="BRB307" s="75"/>
      <c r="BRC307" s="75"/>
      <c r="BRD307" s="75"/>
      <c r="BRE307" s="75"/>
      <c r="BRF307" s="75"/>
      <c r="BRG307" s="75"/>
      <c r="BRH307" s="75"/>
      <c r="BRI307" s="75"/>
      <c r="BRJ307" s="75"/>
      <c r="BRK307" s="75"/>
      <c r="BRL307" s="75"/>
      <c r="BRM307" s="75"/>
      <c r="BRN307" s="75"/>
      <c r="BRO307" s="75"/>
      <c r="BRP307" s="75"/>
      <c r="BRQ307" s="75"/>
      <c r="BRR307" s="75"/>
      <c r="BRS307" s="75"/>
      <c r="BRT307" s="75"/>
      <c r="BRU307" s="75"/>
      <c r="BRV307" s="75"/>
      <c r="BRW307" s="75"/>
      <c r="BRX307" s="75"/>
      <c r="BRY307" s="75"/>
      <c r="BRZ307" s="75"/>
      <c r="BSA307" s="75"/>
      <c r="BSB307" s="75"/>
      <c r="BSC307" s="75"/>
      <c r="BSD307" s="75"/>
      <c r="BSE307" s="75"/>
      <c r="BSF307" s="75"/>
      <c r="BSG307" s="75"/>
      <c r="BSH307" s="75"/>
      <c r="BSI307" s="75"/>
      <c r="BSJ307" s="75"/>
      <c r="BSK307" s="75"/>
      <c r="BSL307" s="75"/>
      <c r="BSM307" s="75"/>
      <c r="BSN307" s="75"/>
      <c r="BSO307" s="75"/>
      <c r="BSP307" s="75"/>
      <c r="BSQ307" s="75"/>
      <c r="BSR307" s="75"/>
      <c r="BSS307" s="75"/>
      <c r="BST307" s="75"/>
      <c r="BSU307" s="75"/>
      <c r="BSV307" s="75"/>
      <c r="BSW307" s="75"/>
      <c r="BSX307" s="75"/>
      <c r="BSY307" s="75"/>
      <c r="BSZ307" s="75"/>
      <c r="BTA307" s="75"/>
      <c r="BTB307" s="75"/>
      <c r="BTC307" s="75"/>
      <c r="BTD307" s="75"/>
      <c r="BTE307" s="75"/>
      <c r="BTF307" s="75"/>
      <c r="BTG307" s="75"/>
      <c r="BTH307" s="75"/>
      <c r="BTI307" s="75"/>
      <c r="BTJ307" s="75"/>
      <c r="BTK307" s="75"/>
      <c r="BTL307" s="75"/>
      <c r="BTM307" s="75"/>
      <c r="BTN307" s="75"/>
      <c r="BTO307" s="75"/>
      <c r="BTP307" s="75"/>
      <c r="BTQ307" s="75"/>
      <c r="BTR307" s="75"/>
      <c r="BTS307" s="75"/>
      <c r="BTT307" s="75"/>
      <c r="BTU307" s="75"/>
      <c r="BTV307" s="75"/>
      <c r="BTW307" s="75"/>
      <c r="BTX307" s="75"/>
      <c r="BTY307" s="75"/>
      <c r="BTZ307" s="75"/>
      <c r="BUA307" s="75"/>
      <c r="BUB307" s="75"/>
      <c r="BUC307" s="75"/>
      <c r="BUD307" s="75"/>
      <c r="BUE307" s="75"/>
      <c r="BUF307" s="75"/>
      <c r="BUG307" s="75"/>
      <c r="BUH307" s="75"/>
      <c r="BUI307" s="75"/>
      <c r="BUJ307" s="75"/>
      <c r="BUK307" s="75"/>
      <c r="BUL307" s="75"/>
      <c r="BUM307" s="75"/>
      <c r="BUN307" s="75"/>
      <c r="BUO307" s="75"/>
      <c r="BUP307" s="75"/>
      <c r="BUQ307" s="75"/>
      <c r="BUR307" s="75"/>
      <c r="BUS307" s="75"/>
      <c r="BUT307" s="75"/>
      <c r="BUU307" s="75"/>
      <c r="BUV307" s="75"/>
      <c r="BUW307" s="75"/>
      <c r="BUX307" s="75"/>
      <c r="BUY307" s="75"/>
      <c r="BUZ307" s="75"/>
      <c r="BVA307" s="75"/>
      <c r="BVB307" s="75"/>
      <c r="BVC307" s="75"/>
      <c r="BVD307" s="75"/>
      <c r="BVE307" s="75"/>
      <c r="BVF307" s="75"/>
      <c r="BVG307" s="75"/>
      <c r="BVH307" s="75"/>
      <c r="BVI307" s="75"/>
      <c r="BVJ307" s="75"/>
      <c r="BVK307" s="75"/>
      <c r="BVL307" s="75"/>
      <c r="BVM307" s="75"/>
      <c r="BVN307" s="75"/>
      <c r="BVO307" s="75"/>
      <c r="BVP307" s="75"/>
      <c r="BVQ307" s="75"/>
      <c r="BVR307" s="75"/>
      <c r="BVS307" s="75"/>
      <c r="BVT307" s="75"/>
      <c r="BVU307" s="75"/>
      <c r="BVV307" s="75"/>
      <c r="BVW307" s="75"/>
      <c r="BVX307" s="75"/>
      <c r="BVY307" s="75"/>
      <c r="BVZ307" s="75"/>
      <c r="BWA307" s="75"/>
      <c r="BWB307" s="75"/>
      <c r="BWC307" s="75"/>
      <c r="BWD307" s="75"/>
      <c r="BWE307" s="75"/>
      <c r="BWF307" s="75"/>
      <c r="BWG307" s="75"/>
      <c r="BWH307" s="75"/>
      <c r="BWI307" s="75"/>
      <c r="BWJ307" s="75"/>
      <c r="BWK307" s="75"/>
      <c r="BWL307" s="75"/>
      <c r="BWM307" s="75"/>
      <c r="BWN307" s="75"/>
      <c r="BWO307" s="75"/>
      <c r="BWP307" s="75"/>
      <c r="BWQ307" s="75"/>
      <c r="BWR307" s="75"/>
      <c r="BWS307" s="75"/>
      <c r="BWT307" s="75"/>
      <c r="BWU307" s="75"/>
      <c r="BWV307" s="75"/>
      <c r="BWW307" s="75"/>
      <c r="BWX307" s="75"/>
      <c r="BWY307" s="75"/>
      <c r="BWZ307" s="75"/>
      <c r="BXA307" s="75"/>
      <c r="BXB307" s="75"/>
      <c r="BXC307" s="75"/>
      <c r="BXD307" s="75"/>
      <c r="BXE307" s="75"/>
      <c r="BXF307" s="75"/>
      <c r="BXG307" s="75"/>
      <c r="BXH307" s="75"/>
      <c r="BXI307" s="75"/>
      <c r="BXJ307" s="75"/>
      <c r="BXK307" s="75"/>
      <c r="BXL307" s="75"/>
      <c r="BXM307" s="75"/>
      <c r="BXN307" s="75"/>
      <c r="BXO307" s="75"/>
      <c r="BXP307" s="75"/>
      <c r="BXQ307" s="75"/>
      <c r="BXR307" s="75"/>
      <c r="BXS307" s="75"/>
      <c r="BXT307" s="75"/>
      <c r="BXU307" s="75"/>
      <c r="BXV307" s="75"/>
      <c r="BXW307" s="75"/>
      <c r="BXX307" s="75"/>
      <c r="BXY307" s="75"/>
      <c r="BXZ307" s="75"/>
      <c r="BYA307" s="75"/>
      <c r="BYB307" s="75"/>
      <c r="BYC307" s="75"/>
      <c r="BYD307" s="75"/>
      <c r="BYE307" s="75"/>
      <c r="BYF307" s="75"/>
      <c r="BYG307" s="75"/>
      <c r="BYH307" s="75"/>
      <c r="BYI307" s="75"/>
      <c r="BYJ307" s="75"/>
      <c r="BYK307" s="75"/>
      <c r="BYL307" s="75"/>
      <c r="BYM307" s="75"/>
      <c r="BYN307" s="75"/>
      <c r="BYO307" s="75"/>
      <c r="BYP307" s="75"/>
      <c r="BYQ307" s="75"/>
      <c r="BYR307" s="75"/>
      <c r="BYS307" s="75"/>
      <c r="BYT307" s="75"/>
      <c r="BYU307" s="75"/>
      <c r="BYV307" s="75"/>
      <c r="BYW307" s="75"/>
      <c r="BYX307" s="75"/>
      <c r="BYY307" s="75"/>
      <c r="BYZ307" s="75"/>
      <c r="BZA307" s="75"/>
      <c r="BZB307" s="75"/>
      <c r="BZC307" s="75"/>
      <c r="BZD307" s="75"/>
      <c r="BZE307" s="75"/>
      <c r="BZF307" s="75"/>
      <c r="BZG307" s="75"/>
      <c r="BZH307" s="75"/>
      <c r="BZI307" s="75"/>
      <c r="BZJ307" s="75"/>
      <c r="BZK307" s="75"/>
      <c r="BZL307" s="75"/>
      <c r="BZM307" s="75"/>
      <c r="BZN307" s="75"/>
      <c r="BZO307" s="75"/>
      <c r="BZP307" s="75"/>
      <c r="BZQ307" s="75"/>
      <c r="BZR307" s="75"/>
      <c r="BZS307" s="75"/>
      <c r="BZT307" s="75"/>
      <c r="BZU307" s="75"/>
      <c r="BZV307" s="75"/>
      <c r="BZW307" s="75"/>
      <c r="BZX307" s="75"/>
      <c r="BZY307" s="75"/>
      <c r="BZZ307" s="75"/>
      <c r="CAA307" s="75"/>
      <c r="CAB307" s="75"/>
      <c r="CAC307" s="75"/>
      <c r="CAD307" s="75"/>
      <c r="CAE307" s="75"/>
      <c r="CAF307" s="75"/>
      <c r="CAG307" s="75"/>
      <c r="CAH307" s="75"/>
      <c r="CAI307" s="75"/>
      <c r="CAJ307" s="75"/>
      <c r="CAK307" s="75"/>
      <c r="CAL307" s="75"/>
      <c r="CAM307" s="75"/>
      <c r="CAN307" s="75"/>
      <c r="CAO307" s="75"/>
      <c r="CAP307" s="75"/>
      <c r="CAQ307" s="75"/>
      <c r="CAR307" s="75"/>
      <c r="CAS307" s="75"/>
      <c r="CAT307" s="75"/>
      <c r="CAU307" s="75"/>
      <c r="CAV307" s="75"/>
      <c r="CAW307" s="75"/>
      <c r="CAX307" s="75"/>
      <c r="CAY307" s="75"/>
      <c r="CAZ307" s="75"/>
      <c r="CBA307" s="75"/>
      <c r="CBB307" s="75"/>
      <c r="CBC307" s="75"/>
      <c r="CBD307" s="75"/>
      <c r="CBE307" s="75"/>
      <c r="CBF307" s="75"/>
      <c r="CBG307" s="75"/>
      <c r="CBH307" s="75"/>
      <c r="CBI307" s="75"/>
      <c r="CBJ307" s="75"/>
      <c r="CBK307" s="75"/>
      <c r="CBL307" s="75"/>
      <c r="CBM307" s="75"/>
      <c r="CBN307" s="75"/>
      <c r="CBO307" s="75"/>
      <c r="CBP307" s="75"/>
      <c r="CBQ307" s="75"/>
      <c r="CBR307" s="75"/>
      <c r="CBS307" s="75"/>
      <c r="CBT307" s="75"/>
      <c r="CBU307" s="75"/>
      <c r="CBV307" s="75"/>
      <c r="CBW307" s="75"/>
      <c r="CBX307" s="75"/>
      <c r="CBY307" s="75"/>
      <c r="CBZ307" s="75"/>
      <c r="CCA307" s="75"/>
      <c r="CCB307" s="75"/>
      <c r="CCC307" s="75"/>
      <c r="CCD307" s="75"/>
      <c r="CCE307" s="75"/>
      <c r="CCF307" s="75"/>
      <c r="CCG307" s="75"/>
      <c r="CCH307" s="75"/>
      <c r="CCI307" s="75"/>
      <c r="CCJ307" s="75"/>
      <c r="CCK307" s="75"/>
      <c r="CCL307" s="75"/>
      <c r="CCM307" s="75"/>
      <c r="CCN307" s="75"/>
      <c r="CCO307" s="75"/>
      <c r="CCP307" s="75"/>
      <c r="CCQ307" s="75"/>
      <c r="CCR307" s="75"/>
      <c r="CCS307" s="75"/>
      <c r="CCT307" s="75"/>
      <c r="CCU307" s="75"/>
      <c r="CCV307" s="75"/>
      <c r="CCW307" s="75"/>
      <c r="CCX307" s="75"/>
      <c r="CCY307" s="75"/>
      <c r="CCZ307" s="75"/>
      <c r="CDA307" s="75"/>
      <c r="CDB307" s="75"/>
      <c r="CDC307" s="75"/>
      <c r="CDD307" s="75"/>
      <c r="CDE307" s="75"/>
      <c r="CDF307" s="75"/>
      <c r="CDG307" s="75"/>
      <c r="CDH307" s="75"/>
      <c r="CDI307" s="75"/>
      <c r="CDJ307" s="75"/>
      <c r="CDK307" s="75"/>
      <c r="CDL307" s="75"/>
      <c r="CDM307" s="75"/>
      <c r="CDN307" s="75"/>
      <c r="CDO307" s="75"/>
      <c r="CDP307" s="75"/>
      <c r="CDQ307" s="75"/>
      <c r="CDR307" s="75"/>
      <c r="CDS307" s="75"/>
      <c r="CDT307" s="75"/>
      <c r="CDU307" s="75"/>
      <c r="CDV307" s="75"/>
      <c r="CDW307" s="75"/>
      <c r="CDX307" s="75"/>
      <c r="CDY307" s="75"/>
      <c r="CDZ307" s="75"/>
      <c r="CEA307" s="75"/>
      <c r="CEB307" s="75"/>
      <c r="CEC307" s="75"/>
      <c r="CED307" s="75"/>
      <c r="CEE307" s="75"/>
      <c r="CEF307" s="75"/>
      <c r="CEG307" s="75"/>
      <c r="CEH307" s="75"/>
      <c r="CEI307" s="75"/>
      <c r="CEJ307" s="75"/>
      <c r="CEK307" s="75"/>
      <c r="CEL307" s="75"/>
      <c r="CEM307" s="75"/>
      <c r="CEN307" s="75"/>
      <c r="CEO307" s="75"/>
      <c r="CEP307" s="75"/>
      <c r="CEQ307" s="75"/>
      <c r="CER307" s="75"/>
      <c r="CES307" s="75"/>
      <c r="CET307" s="75"/>
      <c r="CEU307" s="75"/>
      <c r="CEV307" s="75"/>
      <c r="CEW307" s="75"/>
      <c r="CEX307" s="75"/>
      <c r="CEY307" s="75"/>
      <c r="CEZ307" s="75"/>
      <c r="CFA307" s="75"/>
      <c r="CFB307" s="75"/>
      <c r="CFC307" s="75"/>
      <c r="CFD307" s="75"/>
      <c r="CFE307" s="75"/>
      <c r="CFF307" s="75"/>
      <c r="CFG307" s="75"/>
      <c r="CFH307" s="75"/>
      <c r="CFI307" s="75"/>
      <c r="CFJ307" s="75"/>
      <c r="CFK307" s="75"/>
      <c r="CFL307" s="75"/>
      <c r="CFM307" s="75"/>
      <c r="CFN307" s="75"/>
      <c r="CFO307" s="75"/>
      <c r="CFP307" s="75"/>
      <c r="CFQ307" s="75"/>
      <c r="CFR307" s="75"/>
      <c r="CFS307" s="75"/>
      <c r="CFT307" s="75"/>
      <c r="CFU307" s="75"/>
      <c r="CFV307" s="75"/>
      <c r="CFW307" s="75"/>
      <c r="CFX307" s="75"/>
      <c r="CFY307" s="75"/>
      <c r="CFZ307" s="75"/>
      <c r="CGA307" s="75"/>
      <c r="CGB307" s="75"/>
      <c r="CGC307" s="75"/>
      <c r="CGD307" s="75"/>
      <c r="CGE307" s="75"/>
      <c r="CGF307" s="75"/>
      <c r="CGG307" s="75"/>
      <c r="CGH307" s="75"/>
      <c r="CGI307" s="75"/>
      <c r="CGJ307" s="75"/>
      <c r="CGK307" s="75"/>
      <c r="CGL307" s="75"/>
      <c r="CGM307" s="75"/>
      <c r="CGN307" s="75"/>
      <c r="CGO307" s="75"/>
      <c r="CGP307" s="75"/>
      <c r="CGQ307" s="75"/>
      <c r="CGR307" s="75"/>
      <c r="CGS307" s="75"/>
      <c r="CGT307" s="75"/>
      <c r="CGU307" s="75"/>
      <c r="CGV307" s="75"/>
      <c r="CGW307" s="75"/>
      <c r="CGX307" s="75"/>
      <c r="CGY307" s="75"/>
      <c r="CGZ307" s="75"/>
      <c r="CHA307" s="75"/>
      <c r="CHB307" s="75"/>
      <c r="CHC307" s="75"/>
      <c r="CHD307" s="75"/>
      <c r="CHE307" s="75"/>
      <c r="CHF307" s="75"/>
      <c r="CHG307" s="75"/>
      <c r="CHH307" s="75"/>
      <c r="CHI307" s="75"/>
      <c r="CHJ307" s="75"/>
      <c r="CHK307" s="75"/>
      <c r="CHL307" s="75"/>
      <c r="CHM307" s="75"/>
      <c r="CHN307" s="75"/>
      <c r="CHO307" s="75"/>
      <c r="CHP307" s="75"/>
      <c r="CHQ307" s="75"/>
      <c r="CHR307" s="75"/>
      <c r="CHS307" s="75"/>
      <c r="CHT307" s="75"/>
      <c r="CHU307" s="75"/>
      <c r="CHV307" s="75"/>
      <c r="CHW307" s="75"/>
      <c r="CHX307" s="75"/>
      <c r="CHY307" s="75"/>
      <c r="CHZ307" s="75"/>
      <c r="CIA307" s="75"/>
      <c r="CIB307" s="75"/>
      <c r="CIC307" s="75"/>
      <c r="CID307" s="75"/>
      <c r="CIE307" s="75"/>
      <c r="CIF307" s="75"/>
      <c r="CIG307" s="75"/>
      <c r="CIH307" s="75"/>
      <c r="CII307" s="75"/>
      <c r="CIJ307" s="75"/>
      <c r="CIK307" s="75"/>
      <c r="CIL307" s="75"/>
      <c r="CIM307" s="75"/>
      <c r="CIN307" s="75"/>
      <c r="CIO307" s="75"/>
      <c r="CIP307" s="75"/>
      <c r="CIQ307" s="75"/>
      <c r="CIR307" s="75"/>
      <c r="CIS307" s="75"/>
      <c r="CIT307" s="75"/>
      <c r="CIU307" s="75"/>
      <c r="CIV307" s="75"/>
      <c r="CIW307" s="75"/>
      <c r="CIX307" s="75"/>
      <c r="CIY307" s="75"/>
      <c r="CIZ307" s="75"/>
      <c r="CJA307" s="75"/>
      <c r="CJB307" s="75"/>
      <c r="CJC307" s="75"/>
      <c r="CJD307" s="75"/>
      <c r="CJE307" s="75"/>
      <c r="CJF307" s="75"/>
      <c r="CJG307" s="75"/>
      <c r="CJH307" s="75"/>
      <c r="CJI307" s="75"/>
      <c r="CJJ307" s="75"/>
      <c r="CJK307" s="75"/>
      <c r="CJL307" s="75"/>
      <c r="CJM307" s="75"/>
      <c r="CJN307" s="75"/>
      <c r="CJO307" s="75"/>
      <c r="CJP307" s="75"/>
      <c r="CJQ307" s="75"/>
      <c r="CJR307" s="75"/>
      <c r="CJS307" s="75"/>
      <c r="CJT307" s="75"/>
      <c r="CJU307" s="75"/>
      <c r="CJV307" s="75"/>
      <c r="CJW307" s="75"/>
      <c r="CJX307" s="75"/>
      <c r="CJY307" s="75"/>
      <c r="CJZ307" s="75"/>
      <c r="CKA307" s="75"/>
      <c r="CKB307" s="75"/>
      <c r="CKC307" s="75"/>
      <c r="CKD307" s="75"/>
      <c r="CKE307" s="75"/>
      <c r="CKF307" s="75"/>
      <c r="CKG307" s="75"/>
      <c r="CKH307" s="75"/>
      <c r="CKI307" s="75"/>
      <c r="CKJ307" s="75"/>
      <c r="CKK307" s="75"/>
      <c r="CKL307" s="75"/>
      <c r="CKM307" s="75"/>
      <c r="CKN307" s="75"/>
      <c r="CKO307" s="75"/>
      <c r="CKP307" s="75"/>
      <c r="CKQ307" s="75"/>
      <c r="CKR307" s="75"/>
      <c r="CKS307" s="75"/>
      <c r="CKT307" s="75"/>
      <c r="CKU307" s="75"/>
      <c r="CKV307" s="75"/>
      <c r="CKW307" s="75"/>
      <c r="CKX307" s="75"/>
      <c r="CKY307" s="75"/>
      <c r="CKZ307" s="75"/>
      <c r="CLA307" s="75"/>
      <c r="CLB307" s="75"/>
      <c r="CLC307" s="75"/>
      <c r="CLD307" s="75"/>
      <c r="CLE307" s="75"/>
      <c r="CLF307" s="75"/>
      <c r="CLG307" s="75"/>
      <c r="CLH307" s="75"/>
      <c r="CLI307" s="75"/>
      <c r="CLJ307" s="75"/>
      <c r="CLK307" s="75"/>
      <c r="CLL307" s="75"/>
      <c r="CLM307" s="75"/>
      <c r="CLN307" s="75"/>
      <c r="CLO307" s="75"/>
      <c r="CLP307" s="75"/>
      <c r="CLQ307" s="75"/>
      <c r="CLR307" s="75"/>
      <c r="CLS307" s="75"/>
      <c r="CLT307" s="75"/>
      <c r="CLU307" s="75"/>
      <c r="CLV307" s="75"/>
      <c r="CLW307" s="75"/>
      <c r="CLX307" s="75"/>
      <c r="CLY307" s="75"/>
      <c r="CLZ307" s="75"/>
      <c r="CMA307" s="75"/>
      <c r="CMB307" s="75"/>
      <c r="CMC307" s="75"/>
      <c r="CMD307" s="75"/>
      <c r="CME307" s="75"/>
      <c r="CMF307" s="75"/>
      <c r="CMG307" s="75"/>
      <c r="CMH307" s="75"/>
      <c r="CMI307" s="75"/>
      <c r="CMJ307" s="75"/>
      <c r="CMK307" s="75"/>
      <c r="CML307" s="75"/>
      <c r="CMM307" s="75"/>
      <c r="CMN307" s="75"/>
      <c r="CMO307" s="75"/>
      <c r="CMP307" s="75"/>
      <c r="CMQ307" s="75"/>
      <c r="CMR307" s="75"/>
      <c r="CMS307" s="75"/>
      <c r="CMT307" s="75"/>
      <c r="CMU307" s="75"/>
      <c r="CMV307" s="75"/>
      <c r="CMW307" s="75"/>
      <c r="CMX307" s="75"/>
      <c r="CMY307" s="75"/>
      <c r="CMZ307" s="75"/>
      <c r="CNA307" s="75"/>
      <c r="CNB307" s="75"/>
      <c r="CNC307" s="75"/>
      <c r="CND307" s="75"/>
      <c r="CNE307" s="75"/>
      <c r="CNF307" s="75"/>
      <c r="CNG307" s="75"/>
      <c r="CNH307" s="75"/>
      <c r="CNI307" s="75"/>
      <c r="CNJ307" s="75"/>
      <c r="CNK307" s="75"/>
      <c r="CNL307" s="75"/>
      <c r="CNM307" s="75"/>
      <c r="CNN307" s="75"/>
      <c r="CNO307" s="75"/>
      <c r="CNP307" s="75"/>
      <c r="CNQ307" s="75"/>
      <c r="CNR307" s="75"/>
      <c r="CNS307" s="75"/>
      <c r="CNT307" s="75"/>
      <c r="CNU307" s="75"/>
      <c r="CNV307" s="75"/>
      <c r="CNW307" s="75"/>
      <c r="CNX307" s="75"/>
      <c r="CNY307" s="75"/>
      <c r="CNZ307" s="75"/>
      <c r="COA307" s="75"/>
      <c r="COB307" s="75"/>
      <c r="COC307" s="75"/>
      <c r="COD307" s="75"/>
      <c r="COE307" s="75"/>
      <c r="COF307" s="75"/>
      <c r="COG307" s="75"/>
      <c r="COH307" s="75"/>
      <c r="COI307" s="75"/>
      <c r="COJ307" s="75"/>
      <c r="COK307" s="75"/>
      <c r="COL307" s="75"/>
      <c r="COM307" s="75"/>
      <c r="CON307" s="75"/>
      <c r="COO307" s="75"/>
      <c r="COP307" s="75"/>
      <c r="COQ307" s="75"/>
      <c r="COR307" s="75"/>
      <c r="COS307" s="75"/>
      <c r="COT307" s="75"/>
      <c r="COU307" s="75"/>
      <c r="COV307" s="75"/>
      <c r="COW307" s="75"/>
      <c r="COX307" s="75"/>
      <c r="COY307" s="75"/>
      <c r="COZ307" s="75"/>
      <c r="CPA307" s="75"/>
      <c r="CPB307" s="75"/>
      <c r="CPC307" s="75"/>
      <c r="CPD307" s="75"/>
      <c r="CPE307" s="75"/>
      <c r="CPF307" s="75"/>
      <c r="CPG307" s="75"/>
      <c r="CPH307" s="75"/>
      <c r="CPI307" s="75"/>
      <c r="CPJ307" s="75"/>
      <c r="CPK307" s="75"/>
      <c r="CPL307" s="75"/>
      <c r="CPM307" s="75"/>
      <c r="CPN307" s="75"/>
      <c r="CPO307" s="75"/>
      <c r="CPP307" s="75"/>
      <c r="CPQ307" s="75"/>
      <c r="CPR307" s="75"/>
      <c r="CPS307" s="75"/>
      <c r="CPT307" s="75"/>
      <c r="CPU307" s="75"/>
      <c r="CPV307" s="75"/>
      <c r="CPW307" s="75"/>
      <c r="CPX307" s="75"/>
      <c r="CPY307" s="75"/>
      <c r="CPZ307" s="75"/>
      <c r="CQA307" s="75"/>
      <c r="CQB307" s="75"/>
      <c r="CQC307" s="75"/>
      <c r="CQD307" s="75"/>
      <c r="CQE307" s="75"/>
      <c r="CQF307" s="75"/>
      <c r="CQG307" s="75"/>
      <c r="CQH307" s="75"/>
      <c r="CQI307" s="75"/>
      <c r="CQJ307" s="75"/>
      <c r="CQK307" s="75"/>
      <c r="CQL307" s="75"/>
      <c r="CQM307" s="75"/>
      <c r="CQN307" s="75"/>
      <c r="CQO307" s="75"/>
      <c r="CQP307" s="75"/>
      <c r="CQQ307" s="75"/>
      <c r="CQR307" s="75"/>
      <c r="CQS307" s="75"/>
      <c r="CQT307" s="75"/>
      <c r="CQU307" s="75"/>
      <c r="CQV307" s="75"/>
      <c r="CQW307" s="75"/>
      <c r="CQX307" s="75"/>
      <c r="CQY307" s="75"/>
      <c r="CQZ307" s="75"/>
      <c r="CRA307" s="75"/>
      <c r="CRB307" s="75"/>
      <c r="CRC307" s="75"/>
      <c r="CRD307" s="75"/>
      <c r="CRE307" s="75"/>
      <c r="CRF307" s="75"/>
      <c r="CRG307" s="75"/>
      <c r="CRH307" s="75"/>
      <c r="CRI307" s="75"/>
      <c r="CRJ307" s="75"/>
      <c r="CRK307" s="75"/>
      <c r="CRL307" s="75"/>
      <c r="CRM307" s="75"/>
      <c r="CRN307" s="75"/>
      <c r="CRO307" s="75"/>
      <c r="CRP307" s="75"/>
      <c r="CRQ307" s="75"/>
      <c r="CRR307" s="75"/>
      <c r="CRS307" s="75"/>
      <c r="CRT307" s="75"/>
      <c r="CRU307" s="75"/>
      <c r="CRV307" s="75"/>
      <c r="CRW307" s="75"/>
      <c r="CRX307" s="75"/>
      <c r="CRY307" s="75"/>
      <c r="CRZ307" s="75"/>
      <c r="CSA307" s="75"/>
      <c r="CSB307" s="75"/>
      <c r="CSC307" s="75"/>
      <c r="CSD307" s="75"/>
      <c r="CSE307" s="75"/>
      <c r="CSF307" s="75"/>
      <c r="CSG307" s="75"/>
      <c r="CSH307" s="75"/>
      <c r="CSI307" s="75"/>
      <c r="CSJ307" s="75"/>
      <c r="CSK307" s="75"/>
      <c r="CSL307" s="75"/>
      <c r="CSM307" s="75"/>
      <c r="CSN307" s="75"/>
      <c r="CSO307" s="75"/>
      <c r="CSP307" s="75"/>
      <c r="CSQ307" s="75"/>
      <c r="CSR307" s="75"/>
      <c r="CSS307" s="75"/>
      <c r="CST307" s="75"/>
      <c r="CSU307" s="75"/>
      <c r="CSV307" s="75"/>
      <c r="CSW307" s="75"/>
      <c r="CSX307" s="75"/>
      <c r="CSY307" s="75"/>
      <c r="CSZ307" s="75"/>
      <c r="CTA307" s="75"/>
      <c r="CTB307" s="75"/>
      <c r="CTC307" s="75"/>
      <c r="CTD307" s="75"/>
      <c r="CTE307" s="75"/>
      <c r="CTF307" s="75"/>
      <c r="CTG307" s="75"/>
      <c r="CTH307" s="75"/>
      <c r="CTI307" s="75"/>
      <c r="CTJ307" s="75"/>
      <c r="CTK307" s="75"/>
      <c r="CTL307" s="75"/>
      <c r="CTM307" s="75"/>
      <c r="CTN307" s="75"/>
      <c r="CTO307" s="75"/>
      <c r="CTP307" s="75"/>
      <c r="CTQ307" s="75"/>
      <c r="CTR307" s="75"/>
      <c r="CTS307" s="75"/>
      <c r="CTT307" s="75"/>
      <c r="CTU307" s="75"/>
      <c r="CTV307" s="75"/>
      <c r="CTW307" s="75"/>
      <c r="CTX307" s="75"/>
      <c r="CTY307" s="75"/>
      <c r="CTZ307" s="75"/>
      <c r="CUA307" s="75"/>
      <c r="CUB307" s="75"/>
      <c r="CUC307" s="75"/>
      <c r="CUD307" s="75"/>
      <c r="CUE307" s="75"/>
      <c r="CUF307" s="75"/>
      <c r="CUG307" s="75"/>
      <c r="CUH307" s="75"/>
      <c r="CUI307" s="75"/>
      <c r="CUJ307" s="75"/>
      <c r="CUK307" s="75"/>
      <c r="CUL307" s="75"/>
      <c r="CUM307" s="75"/>
      <c r="CUN307" s="75"/>
      <c r="CUO307" s="75"/>
      <c r="CUP307" s="75"/>
      <c r="CUQ307" s="75"/>
      <c r="CUR307" s="75"/>
      <c r="CUS307" s="75"/>
      <c r="CUT307" s="75"/>
      <c r="CUU307" s="75"/>
      <c r="CUV307" s="75"/>
      <c r="CUW307" s="75"/>
      <c r="CUX307" s="75"/>
      <c r="CUY307" s="75"/>
      <c r="CUZ307" s="75"/>
      <c r="CVA307" s="75"/>
      <c r="CVB307" s="75"/>
      <c r="CVC307" s="75"/>
      <c r="CVD307" s="75"/>
      <c r="CVE307" s="75"/>
      <c r="CVF307" s="75"/>
      <c r="CVG307" s="75"/>
      <c r="CVH307" s="75"/>
      <c r="CVI307" s="75"/>
      <c r="CVJ307" s="75"/>
      <c r="CVK307" s="75"/>
      <c r="CVL307" s="75"/>
      <c r="CVM307" s="75"/>
      <c r="CVN307" s="75"/>
      <c r="CVO307" s="75"/>
      <c r="CVP307" s="75"/>
      <c r="CVQ307" s="75"/>
      <c r="CVR307" s="75"/>
      <c r="CVS307" s="75"/>
      <c r="CVT307" s="75"/>
      <c r="CVU307" s="75"/>
      <c r="CVV307" s="75"/>
      <c r="CVW307" s="75"/>
      <c r="CVX307" s="75"/>
      <c r="CVY307" s="75"/>
      <c r="CVZ307" s="75"/>
      <c r="CWA307" s="75"/>
      <c r="CWB307" s="75"/>
      <c r="CWC307" s="75"/>
      <c r="CWD307" s="75"/>
      <c r="CWE307" s="75"/>
      <c r="CWF307" s="75"/>
      <c r="CWG307" s="75"/>
      <c r="CWH307" s="75"/>
      <c r="CWI307" s="75"/>
      <c r="CWJ307" s="75"/>
      <c r="CWK307" s="75"/>
      <c r="CWL307" s="75"/>
      <c r="CWM307" s="75"/>
      <c r="CWN307" s="75"/>
      <c r="CWO307" s="75"/>
      <c r="CWP307" s="75"/>
      <c r="CWQ307" s="75"/>
      <c r="CWR307" s="75"/>
      <c r="CWS307" s="75"/>
      <c r="CWT307" s="75"/>
      <c r="CWU307" s="75"/>
      <c r="CWV307" s="75"/>
      <c r="CWW307" s="75"/>
      <c r="CWX307" s="75"/>
      <c r="CWY307" s="75"/>
      <c r="CWZ307" s="75"/>
      <c r="CXA307" s="75"/>
      <c r="CXB307" s="75"/>
      <c r="CXC307" s="75"/>
      <c r="CXD307" s="75"/>
      <c r="CXE307" s="75"/>
      <c r="CXF307" s="75"/>
      <c r="CXG307" s="75"/>
      <c r="CXH307" s="75"/>
      <c r="CXI307" s="75"/>
      <c r="CXJ307" s="75"/>
      <c r="CXK307" s="75"/>
      <c r="CXL307" s="75"/>
      <c r="CXM307" s="75"/>
      <c r="CXN307" s="75"/>
      <c r="CXO307" s="75"/>
      <c r="CXP307" s="75"/>
      <c r="CXQ307" s="75"/>
      <c r="CXR307" s="75"/>
      <c r="CXS307" s="75"/>
      <c r="CXT307" s="75"/>
      <c r="CXU307" s="75"/>
      <c r="CXV307" s="75"/>
      <c r="CXW307" s="75"/>
      <c r="CXX307" s="75"/>
      <c r="CXY307" s="75"/>
      <c r="CXZ307" s="75"/>
      <c r="CYA307" s="75"/>
      <c r="CYB307" s="75"/>
      <c r="CYC307" s="75"/>
      <c r="CYD307" s="75"/>
      <c r="CYE307" s="75"/>
      <c r="CYF307" s="75"/>
      <c r="CYG307" s="75"/>
      <c r="CYH307" s="75"/>
      <c r="CYI307" s="75"/>
      <c r="CYJ307" s="75"/>
      <c r="CYK307" s="75"/>
      <c r="CYL307" s="75"/>
      <c r="CYM307" s="75"/>
      <c r="CYN307" s="75"/>
      <c r="CYO307" s="75"/>
      <c r="CYP307" s="75"/>
      <c r="CYQ307" s="75"/>
      <c r="CYR307" s="75"/>
      <c r="CYS307" s="75"/>
      <c r="CYT307" s="75"/>
      <c r="CYU307" s="75"/>
      <c r="CYV307" s="75"/>
      <c r="CYW307" s="75"/>
      <c r="CYX307" s="75"/>
      <c r="CYY307" s="75"/>
      <c r="CYZ307" s="75"/>
      <c r="CZA307" s="75"/>
      <c r="CZB307" s="75"/>
      <c r="CZC307" s="75"/>
      <c r="CZD307" s="75"/>
      <c r="CZE307" s="75"/>
      <c r="CZF307" s="75"/>
      <c r="CZG307" s="75"/>
      <c r="CZH307" s="75"/>
      <c r="CZI307" s="75"/>
      <c r="CZJ307" s="75"/>
      <c r="CZK307" s="75"/>
      <c r="CZL307" s="75"/>
      <c r="CZM307" s="75"/>
      <c r="CZN307" s="75"/>
      <c r="CZO307" s="75"/>
      <c r="CZP307" s="75"/>
      <c r="CZQ307" s="75"/>
      <c r="CZR307" s="75"/>
      <c r="CZS307" s="75"/>
      <c r="CZT307" s="75"/>
      <c r="CZU307" s="75"/>
      <c r="CZV307" s="75"/>
      <c r="CZW307" s="75"/>
      <c r="CZX307" s="75"/>
      <c r="CZY307" s="75"/>
      <c r="CZZ307" s="75"/>
      <c r="DAA307" s="75"/>
      <c r="DAB307" s="75"/>
      <c r="DAC307" s="75"/>
      <c r="DAD307" s="75"/>
      <c r="DAE307" s="75"/>
      <c r="DAF307" s="75"/>
      <c r="DAG307" s="75"/>
      <c r="DAH307" s="75"/>
      <c r="DAI307" s="75"/>
      <c r="DAJ307" s="75"/>
      <c r="DAK307" s="75"/>
      <c r="DAL307" s="75"/>
      <c r="DAM307" s="75"/>
      <c r="DAN307" s="75"/>
      <c r="DAO307" s="75"/>
      <c r="DAP307" s="75"/>
      <c r="DAQ307" s="75"/>
      <c r="DAR307" s="75"/>
      <c r="DAS307" s="75"/>
      <c r="DAT307" s="75"/>
      <c r="DAU307" s="75"/>
      <c r="DAV307" s="75"/>
      <c r="DAW307" s="75"/>
      <c r="DAX307" s="75"/>
      <c r="DAY307" s="75"/>
      <c r="DAZ307" s="75"/>
      <c r="DBA307" s="75"/>
      <c r="DBB307" s="75"/>
      <c r="DBC307" s="75"/>
      <c r="DBD307" s="75"/>
      <c r="DBE307" s="75"/>
      <c r="DBF307" s="75"/>
      <c r="DBG307" s="75"/>
      <c r="DBH307" s="75"/>
      <c r="DBI307" s="75"/>
      <c r="DBJ307" s="75"/>
      <c r="DBK307" s="75"/>
      <c r="DBL307" s="75"/>
      <c r="DBM307" s="75"/>
      <c r="DBN307" s="75"/>
      <c r="DBO307" s="75"/>
      <c r="DBP307" s="75"/>
      <c r="DBQ307" s="75"/>
      <c r="DBR307" s="75"/>
      <c r="DBS307" s="75"/>
      <c r="DBT307" s="75"/>
      <c r="DBU307" s="75"/>
      <c r="DBV307" s="75"/>
      <c r="DBW307" s="75"/>
      <c r="DBX307" s="75"/>
      <c r="DBY307" s="75"/>
      <c r="DBZ307" s="75"/>
      <c r="DCA307" s="75"/>
      <c r="DCB307" s="75"/>
      <c r="DCC307" s="75"/>
      <c r="DCD307" s="75"/>
      <c r="DCE307" s="75"/>
      <c r="DCF307" s="75"/>
      <c r="DCG307" s="75"/>
      <c r="DCH307" s="75"/>
      <c r="DCI307" s="75"/>
      <c r="DCJ307" s="75"/>
      <c r="DCK307" s="75"/>
      <c r="DCL307" s="75"/>
      <c r="DCM307" s="75"/>
      <c r="DCN307" s="75"/>
      <c r="DCO307" s="75"/>
      <c r="DCP307" s="75"/>
      <c r="DCQ307" s="75"/>
      <c r="DCR307" s="75"/>
      <c r="DCS307" s="75"/>
      <c r="DCT307" s="75"/>
      <c r="DCU307" s="75"/>
      <c r="DCV307" s="75"/>
      <c r="DCW307" s="75"/>
      <c r="DCX307" s="75"/>
      <c r="DCY307" s="75"/>
      <c r="DCZ307" s="75"/>
      <c r="DDA307" s="75"/>
      <c r="DDB307" s="75"/>
      <c r="DDC307" s="75"/>
      <c r="DDD307" s="75"/>
      <c r="DDE307" s="75"/>
      <c r="DDF307" s="75"/>
      <c r="DDG307" s="75"/>
      <c r="DDH307" s="75"/>
      <c r="DDI307" s="75"/>
      <c r="DDJ307" s="75"/>
      <c r="DDK307" s="75"/>
      <c r="DDL307" s="75"/>
      <c r="DDM307" s="75"/>
      <c r="DDN307" s="75"/>
      <c r="DDO307" s="75"/>
      <c r="DDP307" s="75"/>
      <c r="DDQ307" s="75"/>
      <c r="DDR307" s="75"/>
      <c r="DDS307" s="75"/>
      <c r="DDT307" s="75"/>
      <c r="DDU307" s="75"/>
      <c r="DDV307" s="75"/>
      <c r="DDW307" s="75"/>
      <c r="DDX307" s="75"/>
      <c r="DDY307" s="75"/>
      <c r="DDZ307" s="75"/>
      <c r="DEA307" s="75"/>
      <c r="DEB307" s="75"/>
      <c r="DEC307" s="75"/>
      <c r="DED307" s="75"/>
      <c r="DEE307" s="75"/>
      <c r="DEF307" s="75"/>
      <c r="DEG307" s="75"/>
      <c r="DEH307" s="75"/>
      <c r="DEI307" s="75"/>
      <c r="DEJ307" s="75"/>
      <c r="DEK307" s="75"/>
      <c r="DEL307" s="75"/>
      <c r="DEM307" s="75"/>
      <c r="DEN307" s="75"/>
      <c r="DEO307" s="75"/>
      <c r="DEP307" s="75"/>
      <c r="DEQ307" s="75"/>
      <c r="DER307" s="75"/>
      <c r="DES307" s="75"/>
      <c r="DET307" s="75"/>
      <c r="DEU307" s="75"/>
      <c r="DEV307" s="75"/>
      <c r="DEW307" s="75"/>
      <c r="DEX307" s="75"/>
      <c r="DEY307" s="75"/>
      <c r="DEZ307" s="75"/>
      <c r="DFA307" s="75"/>
      <c r="DFB307" s="75"/>
      <c r="DFC307" s="75"/>
      <c r="DFD307" s="75"/>
      <c r="DFE307" s="75"/>
      <c r="DFF307" s="75"/>
      <c r="DFG307" s="75"/>
      <c r="DFH307" s="75"/>
      <c r="DFI307" s="75"/>
      <c r="DFJ307" s="75"/>
      <c r="DFK307" s="75"/>
      <c r="DFL307" s="75"/>
      <c r="DFM307" s="75"/>
      <c r="DFN307" s="75"/>
      <c r="DFO307" s="75"/>
      <c r="DFP307" s="75"/>
      <c r="DFQ307" s="75"/>
      <c r="DFR307" s="75"/>
      <c r="DFS307" s="75"/>
      <c r="DFT307" s="75"/>
      <c r="DFU307" s="75"/>
      <c r="DFV307" s="75"/>
      <c r="DFW307" s="75"/>
      <c r="DFX307" s="75"/>
      <c r="DFY307" s="75"/>
      <c r="DFZ307" s="75"/>
      <c r="DGA307" s="75"/>
      <c r="DGB307" s="75"/>
      <c r="DGC307" s="75"/>
      <c r="DGD307" s="75"/>
      <c r="DGE307" s="75"/>
      <c r="DGF307" s="75"/>
      <c r="DGG307" s="75"/>
      <c r="DGH307" s="75"/>
      <c r="DGI307" s="75"/>
      <c r="DGJ307" s="75"/>
      <c r="DGK307" s="75"/>
      <c r="DGL307" s="75"/>
      <c r="DGM307" s="75"/>
      <c r="DGN307" s="75"/>
      <c r="DGO307" s="75"/>
      <c r="DGP307" s="75"/>
      <c r="DGQ307" s="75"/>
      <c r="DGR307" s="75"/>
      <c r="DGS307" s="75"/>
      <c r="DGT307" s="75"/>
      <c r="DGU307" s="75"/>
      <c r="DGV307" s="75"/>
      <c r="DGW307" s="75"/>
      <c r="DGX307" s="75"/>
      <c r="DGY307" s="75"/>
      <c r="DGZ307" s="75"/>
      <c r="DHA307" s="75"/>
      <c r="DHB307" s="75"/>
      <c r="DHC307" s="75"/>
      <c r="DHD307" s="75"/>
      <c r="DHE307" s="75"/>
      <c r="DHF307" s="75"/>
      <c r="DHG307" s="75"/>
      <c r="DHH307" s="75"/>
      <c r="DHI307" s="75"/>
      <c r="DHJ307" s="75"/>
      <c r="DHK307" s="75"/>
      <c r="DHL307" s="75"/>
      <c r="DHM307" s="75"/>
      <c r="DHN307" s="75"/>
      <c r="DHO307" s="75"/>
      <c r="DHP307" s="75"/>
      <c r="DHQ307" s="75"/>
      <c r="DHR307" s="75"/>
      <c r="DHS307" s="75"/>
      <c r="DHT307" s="75"/>
      <c r="DHU307" s="75"/>
      <c r="DHV307" s="75"/>
      <c r="DHW307" s="75"/>
      <c r="DHX307" s="75"/>
      <c r="DHY307" s="75"/>
      <c r="DHZ307" s="75"/>
      <c r="DIA307" s="75"/>
      <c r="DIB307" s="75"/>
      <c r="DIC307" s="75"/>
      <c r="DID307" s="75"/>
      <c r="DIE307" s="75"/>
      <c r="DIF307" s="75"/>
      <c r="DIG307" s="75"/>
      <c r="DIH307" s="75"/>
      <c r="DII307" s="75"/>
      <c r="DIJ307" s="75"/>
      <c r="DIK307" s="75"/>
      <c r="DIL307" s="75"/>
      <c r="DIM307" s="75"/>
      <c r="DIN307" s="75"/>
      <c r="DIO307" s="75"/>
      <c r="DIP307" s="75"/>
      <c r="DIQ307" s="75"/>
      <c r="DIR307" s="75"/>
      <c r="DIS307" s="75"/>
      <c r="DIT307" s="75"/>
      <c r="DIU307" s="75"/>
      <c r="DIV307" s="75"/>
      <c r="DIW307" s="75"/>
      <c r="DIX307" s="75"/>
      <c r="DIY307" s="75"/>
      <c r="DIZ307" s="75"/>
      <c r="DJA307" s="75"/>
      <c r="DJB307" s="75"/>
      <c r="DJC307" s="75"/>
      <c r="DJD307" s="75"/>
      <c r="DJE307" s="75"/>
      <c r="DJF307" s="75"/>
      <c r="DJG307" s="75"/>
      <c r="DJH307" s="75"/>
      <c r="DJI307" s="75"/>
      <c r="DJJ307" s="75"/>
      <c r="DJK307" s="75"/>
      <c r="DJL307" s="75"/>
      <c r="DJM307" s="75"/>
      <c r="DJN307" s="75"/>
      <c r="DJO307" s="75"/>
      <c r="DJP307" s="75"/>
      <c r="DJQ307" s="75"/>
      <c r="DJR307" s="75"/>
      <c r="DJS307" s="75"/>
      <c r="DJT307" s="75"/>
      <c r="DJU307" s="75"/>
      <c r="DJV307" s="75"/>
      <c r="DJW307" s="75"/>
      <c r="DJX307" s="75"/>
      <c r="DJY307" s="75"/>
      <c r="DJZ307" s="75"/>
      <c r="DKA307" s="75"/>
      <c r="DKB307" s="75"/>
      <c r="DKC307" s="75"/>
      <c r="DKD307" s="75"/>
      <c r="DKE307" s="75"/>
      <c r="DKF307" s="75"/>
      <c r="DKG307" s="75"/>
      <c r="DKH307" s="75"/>
      <c r="DKI307" s="75"/>
      <c r="DKJ307" s="75"/>
      <c r="DKK307" s="75"/>
      <c r="DKL307" s="75"/>
      <c r="DKM307" s="75"/>
      <c r="DKN307" s="75"/>
      <c r="DKO307" s="75"/>
      <c r="DKP307" s="75"/>
      <c r="DKQ307" s="75"/>
      <c r="DKR307" s="75"/>
      <c r="DKS307" s="75"/>
      <c r="DKT307" s="75"/>
      <c r="DKU307" s="75"/>
      <c r="DKV307" s="75"/>
      <c r="DKW307" s="75"/>
      <c r="DKX307" s="75"/>
      <c r="DKY307" s="75"/>
      <c r="DKZ307" s="75"/>
      <c r="DLA307" s="75"/>
      <c r="DLB307" s="75"/>
      <c r="DLC307" s="75"/>
      <c r="DLD307" s="75"/>
      <c r="DLE307" s="75"/>
      <c r="DLF307" s="75"/>
      <c r="DLG307" s="75"/>
      <c r="DLH307" s="75"/>
      <c r="DLI307" s="75"/>
      <c r="DLJ307" s="75"/>
      <c r="DLK307" s="75"/>
      <c r="DLL307" s="75"/>
      <c r="DLM307" s="75"/>
      <c r="DLN307" s="75"/>
      <c r="DLO307" s="75"/>
      <c r="DLP307" s="75"/>
      <c r="DLQ307" s="75"/>
      <c r="DLR307" s="75"/>
      <c r="DLS307" s="75"/>
      <c r="DLT307" s="75"/>
      <c r="DLU307" s="75"/>
      <c r="DLV307" s="75"/>
      <c r="DLW307" s="75"/>
      <c r="DLX307" s="75"/>
      <c r="DLY307" s="75"/>
      <c r="DLZ307" s="75"/>
      <c r="DMA307" s="75"/>
      <c r="DMB307" s="75"/>
      <c r="DMC307" s="75"/>
      <c r="DMD307" s="75"/>
      <c r="DME307" s="75"/>
      <c r="DMF307" s="75"/>
      <c r="DMG307" s="75"/>
      <c r="DMH307" s="75"/>
      <c r="DMI307" s="75"/>
      <c r="DMJ307" s="75"/>
      <c r="DMK307" s="75"/>
      <c r="DML307" s="75"/>
      <c r="DMM307" s="75"/>
      <c r="DMN307" s="75"/>
      <c r="DMO307" s="75"/>
      <c r="DMP307" s="75"/>
      <c r="DMQ307" s="75"/>
      <c r="DMR307" s="75"/>
      <c r="DMS307" s="75"/>
      <c r="DMT307" s="75"/>
      <c r="DMU307" s="75"/>
      <c r="DMV307" s="75"/>
      <c r="DMW307" s="75"/>
      <c r="DMX307" s="75"/>
      <c r="DMY307" s="75"/>
      <c r="DMZ307" s="75"/>
      <c r="DNA307" s="75"/>
      <c r="DNB307" s="75"/>
      <c r="DNC307" s="75"/>
      <c r="DND307" s="75"/>
      <c r="DNE307" s="75"/>
      <c r="DNF307" s="75"/>
      <c r="DNG307" s="75"/>
      <c r="DNH307" s="75"/>
      <c r="DNI307" s="75"/>
      <c r="DNJ307" s="75"/>
      <c r="DNK307" s="75"/>
      <c r="DNL307" s="75"/>
      <c r="DNM307" s="75"/>
      <c r="DNN307" s="75"/>
      <c r="DNO307" s="75"/>
      <c r="DNP307" s="75"/>
      <c r="DNQ307" s="75"/>
      <c r="DNR307" s="75"/>
      <c r="DNS307" s="75"/>
      <c r="DNT307" s="75"/>
      <c r="DNU307" s="75"/>
      <c r="DNV307" s="75"/>
      <c r="DNW307" s="75"/>
      <c r="DNX307" s="75"/>
      <c r="DNY307" s="75"/>
      <c r="DNZ307" s="75"/>
      <c r="DOA307" s="75"/>
      <c r="DOB307" s="75"/>
      <c r="DOC307" s="75"/>
      <c r="DOD307" s="75"/>
      <c r="DOE307" s="75"/>
      <c r="DOF307" s="75"/>
      <c r="DOG307" s="75"/>
      <c r="DOH307" s="75"/>
      <c r="DOI307" s="75"/>
      <c r="DOJ307" s="75"/>
      <c r="DOK307" s="75"/>
      <c r="DOL307" s="75"/>
      <c r="DOM307" s="75"/>
      <c r="DON307" s="75"/>
      <c r="DOO307" s="75"/>
      <c r="DOP307" s="75"/>
      <c r="DOQ307" s="75"/>
      <c r="DOR307" s="75"/>
      <c r="DOS307" s="75"/>
      <c r="DOT307" s="75"/>
      <c r="DOU307" s="75"/>
      <c r="DOV307" s="75"/>
      <c r="DOW307" s="75"/>
      <c r="DOX307" s="75"/>
      <c r="DOY307" s="75"/>
      <c r="DOZ307" s="75"/>
      <c r="DPA307" s="75"/>
      <c r="DPB307" s="75"/>
      <c r="DPC307" s="75"/>
      <c r="DPD307" s="75"/>
      <c r="DPE307" s="75"/>
      <c r="DPF307" s="75"/>
      <c r="DPG307" s="75"/>
      <c r="DPH307" s="75"/>
      <c r="DPI307" s="75"/>
      <c r="DPJ307" s="75"/>
      <c r="DPK307" s="75"/>
      <c r="DPL307" s="75"/>
      <c r="DPM307" s="75"/>
      <c r="DPN307" s="75"/>
      <c r="DPO307" s="75"/>
      <c r="DPP307" s="75"/>
      <c r="DPQ307" s="75"/>
      <c r="DPR307" s="75"/>
      <c r="DPS307" s="75"/>
      <c r="DPT307" s="75"/>
      <c r="DPU307" s="75"/>
      <c r="DPV307" s="75"/>
      <c r="DPW307" s="75"/>
      <c r="DPX307" s="75"/>
      <c r="DPY307" s="75"/>
      <c r="DPZ307" s="75"/>
      <c r="DQA307" s="75"/>
      <c r="DQB307" s="75"/>
      <c r="DQC307" s="75"/>
      <c r="DQD307" s="75"/>
      <c r="DQE307" s="75"/>
      <c r="DQF307" s="75"/>
      <c r="DQG307" s="75"/>
      <c r="DQH307" s="75"/>
      <c r="DQI307" s="75"/>
      <c r="DQJ307" s="75"/>
      <c r="DQK307" s="75"/>
      <c r="DQL307" s="75"/>
      <c r="DQM307" s="75"/>
      <c r="DQN307" s="75"/>
      <c r="DQO307" s="75"/>
      <c r="DQP307" s="75"/>
      <c r="DQQ307" s="75"/>
      <c r="DQR307" s="75"/>
      <c r="DQS307" s="75"/>
      <c r="DQT307" s="75"/>
      <c r="DQU307" s="75"/>
      <c r="DQV307" s="75"/>
      <c r="DQW307" s="75"/>
      <c r="DQX307" s="75"/>
      <c r="DQY307" s="75"/>
      <c r="DQZ307" s="75"/>
      <c r="DRA307" s="75"/>
      <c r="DRB307" s="75"/>
      <c r="DRC307" s="75"/>
      <c r="DRD307" s="75"/>
      <c r="DRE307" s="75"/>
      <c r="DRF307" s="75"/>
      <c r="DRG307" s="75"/>
      <c r="DRH307" s="75"/>
      <c r="DRI307" s="75"/>
      <c r="DRJ307" s="75"/>
      <c r="DRK307" s="75"/>
      <c r="DRL307" s="75"/>
      <c r="DRM307" s="75"/>
      <c r="DRN307" s="75"/>
      <c r="DRO307" s="75"/>
      <c r="DRP307" s="75"/>
      <c r="DRQ307" s="75"/>
      <c r="DRR307" s="75"/>
      <c r="DRS307" s="75"/>
      <c r="DRT307" s="75"/>
      <c r="DRU307" s="75"/>
      <c r="DRV307" s="75"/>
      <c r="DRW307" s="75"/>
      <c r="DRX307" s="75"/>
      <c r="DRY307" s="75"/>
      <c r="DRZ307" s="75"/>
      <c r="DSA307" s="75"/>
      <c r="DSB307" s="75"/>
      <c r="DSC307" s="75"/>
      <c r="DSD307" s="75"/>
      <c r="DSE307" s="75"/>
      <c r="DSF307" s="75"/>
      <c r="DSG307" s="75"/>
      <c r="DSH307" s="75"/>
      <c r="DSI307" s="75"/>
      <c r="DSJ307" s="75"/>
      <c r="DSK307" s="75"/>
      <c r="DSL307" s="75"/>
      <c r="DSM307" s="75"/>
      <c r="DSN307" s="75"/>
      <c r="DSO307" s="75"/>
      <c r="DSP307" s="75"/>
      <c r="DSQ307" s="75"/>
      <c r="DSR307" s="75"/>
      <c r="DSS307" s="75"/>
      <c r="DST307" s="75"/>
      <c r="DSU307" s="75"/>
      <c r="DSV307" s="75"/>
      <c r="DSW307" s="75"/>
      <c r="DSX307" s="75"/>
      <c r="DSY307" s="75"/>
      <c r="DSZ307" s="75"/>
      <c r="DTA307" s="75"/>
      <c r="DTB307" s="75"/>
      <c r="DTC307" s="75"/>
      <c r="DTD307" s="75"/>
      <c r="DTE307" s="75"/>
      <c r="DTF307" s="75"/>
      <c r="DTG307" s="75"/>
      <c r="DTH307" s="75"/>
      <c r="DTI307" s="75"/>
      <c r="DTJ307" s="75"/>
      <c r="DTK307" s="75"/>
      <c r="DTL307" s="75"/>
      <c r="DTM307" s="75"/>
      <c r="DTN307" s="75"/>
      <c r="DTO307" s="75"/>
      <c r="DTP307" s="75"/>
      <c r="DTQ307" s="75"/>
      <c r="DTR307" s="75"/>
      <c r="DTS307" s="75"/>
      <c r="DTT307" s="75"/>
      <c r="DTU307" s="75"/>
      <c r="DTV307" s="75"/>
      <c r="DTW307" s="75"/>
      <c r="DTX307" s="75"/>
      <c r="DTY307" s="75"/>
      <c r="DTZ307" s="75"/>
      <c r="DUA307" s="75"/>
      <c r="DUB307" s="75"/>
      <c r="DUC307" s="75"/>
      <c r="DUD307" s="75"/>
      <c r="DUE307" s="75"/>
      <c r="DUF307" s="75"/>
      <c r="DUG307" s="75"/>
      <c r="DUH307" s="75"/>
      <c r="DUI307" s="75"/>
      <c r="DUJ307" s="75"/>
      <c r="DUK307" s="75"/>
      <c r="DUL307" s="75"/>
      <c r="DUM307" s="75"/>
      <c r="DUN307" s="75"/>
      <c r="DUO307" s="75"/>
      <c r="DUP307" s="75"/>
      <c r="DUQ307" s="75"/>
      <c r="DUR307" s="75"/>
      <c r="DUS307" s="75"/>
      <c r="DUT307" s="75"/>
      <c r="DUU307" s="75"/>
      <c r="DUV307" s="75"/>
      <c r="DUW307" s="75"/>
      <c r="DUX307" s="75"/>
      <c r="DUY307" s="75"/>
      <c r="DUZ307" s="75"/>
      <c r="DVA307" s="75"/>
      <c r="DVB307" s="75"/>
      <c r="DVC307" s="75"/>
      <c r="DVD307" s="75"/>
      <c r="DVE307" s="75"/>
      <c r="DVF307" s="75"/>
      <c r="DVG307" s="75"/>
      <c r="DVH307" s="75"/>
      <c r="DVI307" s="75"/>
      <c r="DVJ307" s="75"/>
      <c r="DVK307" s="75"/>
      <c r="DVL307" s="75"/>
      <c r="DVM307" s="75"/>
      <c r="DVN307" s="75"/>
      <c r="DVO307" s="75"/>
      <c r="DVP307" s="75"/>
      <c r="DVQ307" s="75"/>
      <c r="DVR307" s="75"/>
      <c r="DVS307" s="75"/>
      <c r="DVT307" s="75"/>
      <c r="DVU307" s="75"/>
      <c r="DVV307" s="75"/>
      <c r="DVW307" s="75"/>
      <c r="DVX307" s="75"/>
      <c r="DVY307" s="75"/>
      <c r="DVZ307" s="75"/>
      <c r="DWA307" s="75"/>
      <c r="DWB307" s="75"/>
      <c r="DWC307" s="75"/>
      <c r="DWD307" s="75"/>
      <c r="DWE307" s="75"/>
      <c r="DWF307" s="75"/>
      <c r="DWG307" s="75"/>
      <c r="DWH307" s="75"/>
      <c r="DWI307" s="75"/>
      <c r="DWJ307" s="75"/>
      <c r="DWK307" s="75"/>
      <c r="DWL307" s="75"/>
      <c r="DWM307" s="75"/>
      <c r="DWN307" s="75"/>
      <c r="DWO307" s="75"/>
      <c r="DWP307" s="75"/>
      <c r="DWQ307" s="75"/>
      <c r="DWR307" s="75"/>
      <c r="DWS307" s="75"/>
      <c r="DWT307" s="75"/>
      <c r="DWU307" s="75"/>
      <c r="DWV307" s="75"/>
      <c r="DWW307" s="75"/>
      <c r="DWX307" s="75"/>
      <c r="DWY307" s="75"/>
      <c r="DWZ307" s="75"/>
      <c r="DXA307" s="75"/>
      <c r="DXB307" s="75"/>
      <c r="DXC307" s="75"/>
      <c r="DXD307" s="75"/>
      <c r="DXE307" s="75"/>
      <c r="DXF307" s="75"/>
      <c r="DXG307" s="75"/>
      <c r="DXH307" s="75"/>
      <c r="DXI307" s="75"/>
      <c r="DXJ307" s="75"/>
      <c r="DXK307" s="75"/>
      <c r="DXL307" s="75"/>
      <c r="DXM307" s="75"/>
      <c r="DXN307" s="75"/>
      <c r="DXO307" s="75"/>
      <c r="DXP307" s="75"/>
      <c r="DXQ307" s="75"/>
      <c r="DXR307" s="75"/>
      <c r="DXS307" s="75"/>
      <c r="DXT307" s="75"/>
      <c r="DXU307" s="75"/>
      <c r="DXV307" s="75"/>
      <c r="DXW307" s="75"/>
      <c r="DXX307" s="75"/>
      <c r="DXY307" s="75"/>
      <c r="DXZ307" s="75"/>
      <c r="DYA307" s="75"/>
      <c r="DYB307" s="75"/>
      <c r="DYC307" s="75"/>
      <c r="DYD307" s="75"/>
      <c r="DYE307" s="75"/>
      <c r="DYF307" s="75"/>
      <c r="DYG307" s="75"/>
      <c r="DYH307" s="75"/>
      <c r="DYI307" s="75"/>
      <c r="DYJ307" s="75"/>
      <c r="DYK307" s="75"/>
      <c r="DYL307" s="75"/>
      <c r="DYM307" s="75"/>
      <c r="DYN307" s="75"/>
      <c r="DYO307" s="75"/>
      <c r="DYP307" s="75"/>
      <c r="DYQ307" s="75"/>
      <c r="DYR307" s="75"/>
      <c r="DYS307" s="75"/>
      <c r="DYT307" s="75"/>
      <c r="DYU307" s="75"/>
      <c r="DYV307" s="75"/>
      <c r="DYW307" s="75"/>
      <c r="DYX307" s="75"/>
      <c r="DYY307" s="75"/>
      <c r="DYZ307" s="75"/>
      <c r="DZA307" s="75"/>
      <c r="DZB307" s="75"/>
      <c r="DZC307" s="75"/>
      <c r="DZD307" s="75"/>
      <c r="DZE307" s="75"/>
      <c r="DZF307" s="75"/>
      <c r="DZG307" s="75"/>
      <c r="DZH307" s="75"/>
      <c r="DZI307" s="75"/>
      <c r="DZJ307" s="75"/>
      <c r="DZK307" s="75"/>
      <c r="DZL307" s="75"/>
      <c r="DZM307" s="75"/>
      <c r="DZN307" s="75"/>
      <c r="DZO307" s="75"/>
      <c r="DZP307" s="75"/>
      <c r="DZQ307" s="75"/>
      <c r="DZR307" s="75"/>
      <c r="DZS307" s="75"/>
      <c r="DZT307" s="75"/>
      <c r="DZU307" s="75"/>
      <c r="DZV307" s="75"/>
      <c r="DZW307" s="75"/>
      <c r="DZX307" s="75"/>
      <c r="DZY307" s="75"/>
      <c r="DZZ307" s="75"/>
      <c r="EAA307" s="75"/>
      <c r="EAB307" s="75"/>
      <c r="EAC307" s="75"/>
      <c r="EAD307" s="75"/>
      <c r="EAE307" s="75"/>
      <c r="EAF307" s="75"/>
      <c r="EAG307" s="75"/>
      <c r="EAH307" s="75"/>
      <c r="EAI307" s="75"/>
      <c r="EAJ307" s="75"/>
      <c r="EAK307" s="75"/>
      <c r="EAL307" s="75"/>
      <c r="EAM307" s="75"/>
      <c r="EAN307" s="75"/>
      <c r="EAO307" s="75"/>
      <c r="EAP307" s="75"/>
      <c r="EAQ307" s="75"/>
      <c r="EAR307" s="75"/>
      <c r="EAS307" s="75"/>
      <c r="EAT307" s="75"/>
      <c r="EAU307" s="75"/>
      <c r="EAV307" s="75"/>
      <c r="EAW307" s="75"/>
      <c r="EAX307" s="75"/>
      <c r="EAY307" s="75"/>
      <c r="EAZ307" s="75"/>
      <c r="EBA307" s="75"/>
      <c r="EBB307" s="75"/>
      <c r="EBC307" s="75"/>
      <c r="EBD307" s="75"/>
      <c r="EBE307" s="75"/>
      <c r="EBF307" s="75"/>
      <c r="EBG307" s="75"/>
      <c r="EBH307" s="75"/>
      <c r="EBI307" s="75"/>
      <c r="EBJ307" s="75"/>
      <c r="EBK307" s="75"/>
      <c r="EBL307" s="75"/>
      <c r="EBM307" s="75"/>
      <c r="EBN307" s="75"/>
      <c r="EBO307" s="75"/>
      <c r="EBP307" s="75"/>
      <c r="EBQ307" s="75"/>
      <c r="EBR307" s="75"/>
      <c r="EBS307" s="75"/>
      <c r="EBT307" s="75"/>
      <c r="EBU307" s="75"/>
      <c r="EBV307" s="75"/>
      <c r="EBW307" s="75"/>
      <c r="EBX307" s="75"/>
      <c r="EBY307" s="75"/>
      <c r="EBZ307" s="75"/>
      <c r="ECA307" s="75"/>
      <c r="ECB307" s="75"/>
      <c r="ECC307" s="75"/>
      <c r="ECD307" s="75"/>
      <c r="ECE307" s="75"/>
      <c r="ECF307" s="75"/>
      <c r="ECG307" s="75"/>
      <c r="ECH307" s="75"/>
      <c r="ECI307" s="75"/>
      <c r="ECJ307" s="75"/>
      <c r="ECK307" s="75"/>
      <c r="ECL307" s="75"/>
      <c r="ECM307" s="75"/>
      <c r="ECN307" s="75"/>
      <c r="ECO307" s="75"/>
      <c r="ECP307" s="75"/>
      <c r="ECQ307" s="75"/>
      <c r="ECR307" s="75"/>
      <c r="ECS307" s="75"/>
      <c r="ECT307" s="75"/>
      <c r="ECU307" s="75"/>
      <c r="ECV307" s="75"/>
      <c r="ECW307" s="75"/>
      <c r="ECX307" s="75"/>
      <c r="ECY307" s="75"/>
      <c r="ECZ307" s="75"/>
      <c r="EDA307" s="75"/>
      <c r="EDB307" s="75"/>
      <c r="EDC307" s="75"/>
      <c r="EDD307" s="75"/>
      <c r="EDE307" s="75"/>
      <c r="EDF307" s="75"/>
      <c r="EDG307" s="75"/>
      <c r="EDH307" s="75"/>
      <c r="EDI307" s="75"/>
      <c r="EDJ307" s="75"/>
      <c r="EDK307" s="75"/>
      <c r="EDL307" s="75"/>
      <c r="EDM307" s="75"/>
      <c r="EDN307" s="75"/>
      <c r="EDO307" s="75"/>
      <c r="EDP307" s="75"/>
      <c r="EDQ307" s="75"/>
      <c r="EDR307" s="75"/>
      <c r="EDS307" s="75"/>
      <c r="EDT307" s="75"/>
      <c r="EDU307" s="75"/>
      <c r="EDV307" s="75"/>
      <c r="EDW307" s="75"/>
      <c r="EDX307" s="75"/>
      <c r="EDY307" s="75"/>
      <c r="EDZ307" s="75"/>
      <c r="EEA307" s="75"/>
      <c r="EEB307" s="75"/>
      <c r="EEC307" s="75"/>
      <c r="EED307" s="75"/>
      <c r="EEE307" s="75"/>
      <c r="EEF307" s="75"/>
      <c r="EEG307" s="75"/>
      <c r="EEH307" s="75"/>
      <c r="EEI307" s="75"/>
      <c r="EEJ307" s="75"/>
      <c r="EEK307" s="75"/>
      <c r="EEL307" s="75"/>
      <c r="EEM307" s="75"/>
      <c r="EEN307" s="75"/>
      <c r="EEO307" s="75"/>
      <c r="EEP307" s="75"/>
      <c r="EEQ307" s="75"/>
      <c r="EER307" s="75"/>
      <c r="EES307" s="75"/>
      <c r="EET307" s="75"/>
      <c r="EEU307" s="75"/>
      <c r="EEV307" s="75"/>
      <c r="EEW307" s="75"/>
      <c r="EEX307" s="75"/>
      <c r="EEY307" s="75"/>
      <c r="EEZ307" s="75"/>
      <c r="EFA307" s="75"/>
      <c r="EFB307" s="75"/>
      <c r="EFC307" s="75"/>
      <c r="EFD307" s="75"/>
      <c r="EFE307" s="75"/>
      <c r="EFF307" s="75"/>
      <c r="EFG307" s="75"/>
      <c r="EFH307" s="75"/>
      <c r="EFI307" s="75"/>
      <c r="EFJ307" s="75"/>
      <c r="EFK307" s="75"/>
      <c r="EFL307" s="75"/>
      <c r="EFM307" s="75"/>
      <c r="EFN307" s="75"/>
      <c r="EFO307" s="75"/>
      <c r="EFP307" s="75"/>
      <c r="EFQ307" s="75"/>
      <c r="EFR307" s="75"/>
      <c r="EFS307" s="75"/>
      <c r="EFT307" s="75"/>
      <c r="EFU307" s="75"/>
      <c r="EFV307" s="75"/>
      <c r="EFW307" s="75"/>
      <c r="EFX307" s="75"/>
      <c r="EFY307" s="75"/>
      <c r="EFZ307" s="75"/>
      <c r="EGA307" s="75"/>
      <c r="EGB307" s="75"/>
      <c r="EGC307" s="75"/>
      <c r="EGD307" s="75"/>
      <c r="EGE307" s="75"/>
      <c r="EGF307" s="75"/>
      <c r="EGG307" s="75"/>
      <c r="EGH307" s="75"/>
      <c r="EGI307" s="75"/>
      <c r="EGJ307" s="75"/>
      <c r="EGK307" s="75"/>
      <c r="EGL307" s="75"/>
      <c r="EGM307" s="75"/>
      <c r="EGN307" s="75"/>
      <c r="EGO307" s="75"/>
      <c r="EGP307" s="75"/>
      <c r="EGQ307" s="75"/>
      <c r="EGR307" s="75"/>
      <c r="EGS307" s="75"/>
      <c r="EGT307" s="75"/>
      <c r="EGU307" s="75"/>
      <c r="EGV307" s="75"/>
      <c r="EGW307" s="75"/>
      <c r="EGX307" s="75"/>
      <c r="EGY307" s="75"/>
      <c r="EGZ307" s="75"/>
      <c r="EHA307" s="75"/>
      <c r="EHB307" s="75"/>
      <c r="EHC307" s="75"/>
      <c r="EHD307" s="75"/>
      <c r="EHE307" s="75"/>
      <c r="EHF307" s="75"/>
      <c r="EHG307" s="75"/>
      <c r="EHH307" s="75"/>
      <c r="EHI307" s="75"/>
      <c r="EHJ307" s="75"/>
      <c r="EHK307" s="75"/>
      <c r="EHL307" s="75"/>
      <c r="EHM307" s="75"/>
      <c r="EHN307" s="75"/>
      <c r="EHO307" s="75"/>
      <c r="EHP307" s="75"/>
      <c r="EHQ307" s="75"/>
      <c r="EHR307" s="75"/>
      <c r="EHS307" s="75"/>
      <c r="EHT307" s="75"/>
      <c r="EHU307" s="75"/>
      <c r="EHV307" s="75"/>
      <c r="EHW307" s="75"/>
      <c r="EHX307" s="75"/>
      <c r="EHY307" s="75"/>
      <c r="EHZ307" s="75"/>
      <c r="EIA307" s="75"/>
      <c r="EIB307" s="75"/>
      <c r="EIC307" s="75"/>
      <c r="EID307" s="75"/>
      <c r="EIE307" s="75"/>
      <c r="EIF307" s="75"/>
      <c r="EIG307" s="75"/>
      <c r="EIH307" s="75"/>
      <c r="EII307" s="75"/>
      <c r="EIJ307" s="75"/>
      <c r="EIK307" s="75"/>
      <c r="EIL307" s="75"/>
      <c r="EIM307" s="75"/>
      <c r="EIN307" s="75"/>
      <c r="EIO307" s="75"/>
      <c r="EIP307" s="75"/>
      <c r="EIQ307" s="75"/>
    </row>
    <row r="308" spans="1:3631" s="75" customFormat="1" ht="18.75" thickBot="1" x14ac:dyDescent="0.3">
      <c r="A308" s="338" t="s">
        <v>634</v>
      </c>
      <c r="B308" s="344"/>
      <c r="C308" s="344"/>
      <c r="D308" s="346">
        <f>SUM(D303:D307)</f>
        <v>3000</v>
      </c>
      <c r="E308" s="324"/>
      <c r="F308" s="324"/>
      <c r="G308" s="324"/>
      <c r="H308" s="324"/>
      <c r="I308" s="324"/>
      <c r="J308" s="324"/>
      <c r="K308" s="324"/>
      <c r="L308" s="324"/>
      <c r="M308" s="324"/>
      <c r="N308" s="324"/>
      <c r="O308" s="324"/>
    </row>
    <row r="309" spans="1:3631" s="28" customFormat="1" x14ac:dyDescent="0.25">
      <c r="A309" s="136" t="s">
        <v>203</v>
      </c>
      <c r="B309" s="325"/>
      <c r="C309" s="325"/>
      <c r="D309" s="325"/>
      <c r="E309" s="137"/>
      <c r="F309" s="137"/>
      <c r="G309" s="138"/>
      <c r="H309" s="137"/>
      <c r="I309" s="137"/>
      <c r="J309" s="137"/>
      <c r="K309" s="139"/>
      <c r="L309" s="137"/>
      <c r="M309" s="137"/>
      <c r="N309" s="137"/>
      <c r="O309" s="48"/>
    </row>
    <row r="310" spans="1:3631" customFormat="1" x14ac:dyDescent="0.25">
      <c r="A310" s="35" t="s">
        <v>635</v>
      </c>
      <c r="B310" s="247"/>
      <c r="C310" s="247"/>
      <c r="D310" s="247" t="s">
        <v>627</v>
      </c>
      <c r="E310" s="107"/>
      <c r="F310" s="107"/>
      <c r="G310" s="108"/>
      <c r="H310" s="107"/>
      <c r="I310" s="107"/>
      <c r="J310" s="86">
        <v>0</v>
      </c>
      <c r="K310" s="48"/>
      <c r="L310" s="49"/>
      <c r="M310" s="107"/>
      <c r="N310" s="86"/>
      <c r="O310" s="48"/>
    </row>
    <row r="311" spans="1:3631" customFormat="1" x14ac:dyDescent="0.25">
      <c r="A311" s="29" t="s">
        <v>164</v>
      </c>
      <c r="B311" s="354">
        <f>'2024-2025 Budget '!R120</f>
        <v>531</v>
      </c>
      <c r="C311" s="354">
        <f>'2024-2025 Budget '!R320</f>
        <v>531</v>
      </c>
      <c r="D311" s="248"/>
      <c r="E311" s="49">
        <v>1127.25</v>
      </c>
      <c r="F311" s="49">
        <v>1127.25</v>
      </c>
      <c r="G311" s="50"/>
      <c r="H311" s="49">
        <v>1039.43</v>
      </c>
      <c r="I311" s="49">
        <v>1039.43</v>
      </c>
      <c r="J311" s="49"/>
      <c r="K311" s="48"/>
      <c r="L311" s="49">
        <v>1074.75</v>
      </c>
      <c r="M311" s="49">
        <v>1074.75</v>
      </c>
      <c r="N311" s="49"/>
      <c r="O311" s="48"/>
    </row>
    <row r="312" spans="1:3631" customFormat="1" ht="18.75" thickBot="1" x14ac:dyDescent="0.3">
      <c r="A312" s="62"/>
      <c r="B312" s="248"/>
      <c r="C312" s="248"/>
      <c r="D312" s="248"/>
      <c r="E312" s="55"/>
      <c r="F312" s="55"/>
      <c r="G312" s="70"/>
      <c r="H312" s="55"/>
      <c r="I312" s="55"/>
      <c r="J312" s="55"/>
      <c r="K312" s="48"/>
      <c r="L312" s="55"/>
      <c r="M312" s="55"/>
      <c r="N312" s="55"/>
      <c r="O312" s="48"/>
    </row>
    <row r="313" spans="1:3631" s="94" customFormat="1" ht="19.5" thickTop="1" thickBot="1" x14ac:dyDescent="0.3">
      <c r="A313" s="92" t="s">
        <v>202</v>
      </c>
      <c r="B313" s="250">
        <f>SUM(B311:B312)</f>
        <v>531</v>
      </c>
      <c r="C313" s="250">
        <f>SUM(C311:C312)</f>
        <v>531</v>
      </c>
      <c r="D313" s="250">
        <f>B313-C313</f>
        <v>0</v>
      </c>
      <c r="E313" s="93">
        <v>1127.25</v>
      </c>
      <c r="F313" s="93">
        <v>1127.25</v>
      </c>
      <c r="G313" s="93">
        <v>0</v>
      </c>
      <c r="H313" s="93">
        <v>1039.43</v>
      </c>
      <c r="I313" s="93">
        <v>1039.43</v>
      </c>
      <c r="J313" s="93">
        <v>0</v>
      </c>
      <c r="K313" s="93">
        <v>0</v>
      </c>
      <c r="L313" s="93">
        <v>1074.75</v>
      </c>
      <c r="M313" s="93">
        <v>1074.75</v>
      </c>
      <c r="N313" s="93">
        <v>0</v>
      </c>
      <c r="O313" s="74">
        <f>L313-M313</f>
        <v>0</v>
      </c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L313" s="75"/>
      <c r="BM313" s="75"/>
      <c r="BN313" s="75"/>
      <c r="BO313" s="75"/>
      <c r="BP313" s="75"/>
      <c r="BQ313" s="75"/>
      <c r="BR313" s="75"/>
      <c r="BS313" s="75"/>
      <c r="BT313" s="75"/>
      <c r="BU313" s="75"/>
      <c r="BV313" s="75"/>
      <c r="BW313" s="75"/>
      <c r="BX313" s="75"/>
      <c r="BY313" s="75"/>
      <c r="BZ313" s="75"/>
      <c r="CA313" s="75"/>
      <c r="CB313" s="75"/>
      <c r="CC313" s="75"/>
      <c r="CD313" s="75"/>
      <c r="CE313" s="75"/>
      <c r="CF313" s="75"/>
      <c r="CG313" s="75"/>
      <c r="CH313" s="75"/>
      <c r="CI313" s="75"/>
      <c r="CJ313" s="75"/>
      <c r="CK313" s="75"/>
      <c r="CL313" s="75"/>
      <c r="CM313" s="75"/>
      <c r="CN313" s="75"/>
      <c r="CO313" s="75"/>
      <c r="CP313" s="75"/>
      <c r="CQ313" s="75"/>
      <c r="CR313" s="75"/>
      <c r="CS313" s="75"/>
      <c r="CT313" s="75"/>
      <c r="CU313" s="75"/>
      <c r="CV313" s="75"/>
      <c r="CW313" s="75"/>
      <c r="CX313" s="75"/>
      <c r="CY313" s="75"/>
      <c r="CZ313" s="75"/>
      <c r="DA313" s="75"/>
      <c r="DB313" s="75"/>
      <c r="DC313" s="75"/>
      <c r="DD313" s="75"/>
      <c r="DE313" s="75"/>
      <c r="DF313" s="75"/>
      <c r="DG313" s="75"/>
      <c r="DH313" s="75"/>
      <c r="DI313" s="75"/>
      <c r="DJ313" s="75"/>
      <c r="DK313" s="75"/>
      <c r="DL313" s="75"/>
      <c r="DM313" s="75"/>
      <c r="DN313" s="75"/>
      <c r="DO313" s="75"/>
      <c r="DP313" s="75"/>
      <c r="DQ313" s="75"/>
      <c r="DR313" s="75"/>
      <c r="DS313" s="75"/>
      <c r="DT313" s="75"/>
      <c r="DU313" s="75"/>
      <c r="DV313" s="75"/>
      <c r="DW313" s="75"/>
      <c r="DX313" s="75"/>
      <c r="DY313" s="75"/>
      <c r="DZ313" s="75"/>
      <c r="EA313" s="75"/>
      <c r="EB313" s="75"/>
      <c r="EC313" s="75"/>
      <c r="ED313" s="75"/>
      <c r="EE313" s="75"/>
      <c r="EF313" s="75"/>
      <c r="EG313" s="75"/>
      <c r="EH313" s="75"/>
      <c r="EI313" s="75"/>
      <c r="EJ313" s="75"/>
      <c r="EK313" s="75"/>
      <c r="EL313" s="75"/>
      <c r="EM313" s="75"/>
      <c r="EN313" s="75"/>
      <c r="EO313" s="75"/>
      <c r="EP313" s="75"/>
      <c r="EQ313" s="75"/>
      <c r="ER313" s="75"/>
      <c r="ES313" s="75"/>
      <c r="ET313" s="75"/>
      <c r="EU313" s="75"/>
      <c r="EV313" s="75"/>
      <c r="EW313" s="75"/>
      <c r="EX313" s="75"/>
      <c r="EY313" s="75"/>
      <c r="EZ313" s="75"/>
      <c r="FA313" s="75"/>
      <c r="FB313" s="75"/>
      <c r="FC313" s="75"/>
      <c r="FD313" s="75"/>
      <c r="FE313" s="75"/>
      <c r="FF313" s="75"/>
      <c r="FG313" s="75"/>
      <c r="FH313" s="75"/>
      <c r="FI313" s="75"/>
      <c r="FJ313" s="75"/>
      <c r="FK313" s="75"/>
      <c r="FL313" s="75"/>
      <c r="FM313" s="75"/>
      <c r="FN313" s="75"/>
      <c r="FO313" s="75"/>
      <c r="FP313" s="75"/>
      <c r="FQ313" s="75"/>
      <c r="FR313" s="75"/>
      <c r="FS313" s="75"/>
      <c r="FT313" s="75"/>
      <c r="FU313" s="75"/>
      <c r="FV313" s="75"/>
      <c r="FW313" s="75"/>
      <c r="FX313" s="75"/>
      <c r="FY313" s="75"/>
      <c r="FZ313" s="75"/>
      <c r="GA313" s="75"/>
      <c r="GB313" s="75"/>
      <c r="GC313" s="75"/>
      <c r="GD313" s="75"/>
      <c r="GE313" s="75"/>
      <c r="GF313" s="75"/>
      <c r="GG313" s="75"/>
      <c r="GH313" s="75"/>
      <c r="GI313" s="75"/>
      <c r="GJ313" s="75"/>
      <c r="GK313" s="75"/>
      <c r="GL313" s="75"/>
      <c r="GM313" s="75"/>
      <c r="GN313" s="75"/>
      <c r="GO313" s="75"/>
      <c r="GP313" s="75"/>
      <c r="GQ313" s="75"/>
      <c r="GR313" s="75"/>
      <c r="GS313" s="75"/>
      <c r="GT313" s="75"/>
      <c r="GU313" s="75"/>
      <c r="GV313" s="75"/>
      <c r="GW313" s="75"/>
      <c r="GX313" s="75"/>
      <c r="GY313" s="75"/>
      <c r="GZ313" s="75"/>
      <c r="HA313" s="75"/>
      <c r="HB313" s="75"/>
      <c r="HC313" s="75"/>
      <c r="HD313" s="75"/>
      <c r="HE313" s="75"/>
      <c r="HF313" s="75"/>
      <c r="HG313" s="75"/>
      <c r="HH313" s="75"/>
      <c r="HI313" s="75"/>
      <c r="HJ313" s="75"/>
      <c r="HK313" s="75"/>
      <c r="HL313" s="75"/>
      <c r="HM313" s="75"/>
      <c r="HN313" s="75"/>
      <c r="HO313" s="75"/>
      <c r="HP313" s="75"/>
      <c r="HQ313" s="75"/>
      <c r="HR313" s="75"/>
      <c r="HS313" s="75"/>
      <c r="HT313" s="75"/>
      <c r="HU313" s="75"/>
      <c r="HV313" s="75"/>
      <c r="HW313" s="75"/>
      <c r="HX313" s="75"/>
      <c r="HY313" s="75"/>
      <c r="HZ313" s="75"/>
      <c r="IA313" s="75"/>
      <c r="IB313" s="75"/>
      <c r="IC313" s="75"/>
      <c r="ID313" s="75"/>
      <c r="IE313" s="75"/>
      <c r="IF313" s="75"/>
      <c r="IG313" s="75"/>
      <c r="IH313" s="75"/>
      <c r="II313" s="75"/>
      <c r="IJ313" s="75"/>
      <c r="IK313" s="75"/>
      <c r="IL313" s="75"/>
      <c r="IM313" s="75"/>
      <c r="IN313" s="75"/>
      <c r="IO313" s="75"/>
      <c r="IP313" s="75"/>
      <c r="IQ313" s="75"/>
      <c r="IR313" s="75"/>
      <c r="IS313" s="75"/>
      <c r="IT313" s="75"/>
      <c r="IU313" s="75"/>
      <c r="IV313" s="75"/>
      <c r="IW313" s="75"/>
      <c r="IX313" s="75"/>
      <c r="IY313" s="75"/>
      <c r="IZ313" s="75"/>
      <c r="JA313" s="75"/>
      <c r="JB313" s="75"/>
      <c r="JC313" s="75"/>
      <c r="JD313" s="75"/>
      <c r="JE313" s="75"/>
      <c r="JF313" s="75"/>
      <c r="JG313" s="75"/>
      <c r="JH313" s="75"/>
      <c r="JI313" s="75"/>
      <c r="JJ313" s="75"/>
      <c r="JK313" s="75"/>
      <c r="JL313" s="75"/>
      <c r="JM313" s="75"/>
      <c r="JN313" s="75"/>
      <c r="JO313" s="75"/>
      <c r="JP313" s="75"/>
      <c r="JQ313" s="75"/>
      <c r="JR313" s="75"/>
      <c r="JS313" s="75"/>
      <c r="JT313" s="75"/>
      <c r="JU313" s="75"/>
      <c r="JV313" s="75"/>
      <c r="JW313" s="75"/>
      <c r="JX313" s="75"/>
      <c r="JY313" s="75"/>
      <c r="JZ313" s="75"/>
      <c r="KA313" s="75"/>
      <c r="KB313" s="75"/>
      <c r="KC313" s="75"/>
      <c r="KD313" s="75"/>
      <c r="KE313" s="75"/>
      <c r="KF313" s="75"/>
      <c r="KG313" s="75"/>
      <c r="KH313" s="75"/>
      <c r="KI313" s="75"/>
      <c r="KJ313" s="75"/>
      <c r="KK313" s="75"/>
      <c r="KL313" s="75"/>
      <c r="KM313" s="75"/>
      <c r="KN313" s="75"/>
      <c r="KO313" s="75"/>
      <c r="KP313" s="75"/>
      <c r="KQ313" s="75"/>
      <c r="KR313" s="75"/>
      <c r="KS313" s="75"/>
      <c r="KT313" s="75"/>
      <c r="KU313" s="75"/>
      <c r="KV313" s="75"/>
      <c r="KW313" s="75"/>
      <c r="KX313" s="75"/>
      <c r="KY313" s="75"/>
      <c r="KZ313" s="75"/>
      <c r="LA313" s="75"/>
      <c r="LB313" s="75"/>
      <c r="LC313" s="75"/>
      <c r="LD313" s="75"/>
      <c r="LE313" s="75"/>
      <c r="LF313" s="75"/>
      <c r="LG313" s="75"/>
      <c r="LH313" s="75"/>
      <c r="LI313" s="75"/>
      <c r="LJ313" s="75"/>
      <c r="LK313" s="75"/>
      <c r="LL313" s="75"/>
      <c r="LM313" s="75"/>
      <c r="LN313" s="75"/>
      <c r="LO313" s="75"/>
      <c r="LP313" s="75"/>
      <c r="LQ313" s="75"/>
      <c r="LR313" s="75"/>
      <c r="LS313" s="75"/>
      <c r="LT313" s="75"/>
      <c r="LU313" s="75"/>
      <c r="LV313" s="75"/>
      <c r="LW313" s="75"/>
      <c r="LX313" s="75"/>
      <c r="LY313" s="75"/>
      <c r="LZ313" s="75"/>
      <c r="MA313" s="75"/>
      <c r="MB313" s="75"/>
      <c r="MC313" s="75"/>
      <c r="MD313" s="75"/>
      <c r="ME313" s="75"/>
      <c r="MF313" s="75"/>
      <c r="MG313" s="75"/>
      <c r="MH313" s="75"/>
      <c r="MI313" s="75"/>
      <c r="MJ313" s="75"/>
      <c r="MK313" s="75"/>
      <c r="ML313" s="75"/>
      <c r="MM313" s="75"/>
      <c r="MN313" s="75"/>
      <c r="MO313" s="75"/>
      <c r="MP313" s="75"/>
      <c r="MQ313" s="75"/>
      <c r="MR313" s="75"/>
      <c r="MS313" s="75"/>
      <c r="MT313" s="75"/>
      <c r="MU313" s="75"/>
      <c r="MV313" s="75"/>
      <c r="MW313" s="75"/>
      <c r="MX313" s="75"/>
      <c r="MY313" s="75"/>
      <c r="MZ313" s="75"/>
      <c r="NA313" s="75"/>
      <c r="NB313" s="75"/>
      <c r="NC313" s="75"/>
      <c r="ND313" s="75"/>
      <c r="NE313" s="75"/>
      <c r="NF313" s="75"/>
      <c r="NG313" s="75"/>
      <c r="NH313" s="75"/>
      <c r="NI313" s="75"/>
      <c r="NJ313" s="75"/>
      <c r="NK313" s="75"/>
      <c r="NL313" s="75"/>
      <c r="NM313" s="75"/>
      <c r="NN313" s="75"/>
      <c r="NO313" s="75"/>
      <c r="NP313" s="75"/>
      <c r="NQ313" s="75"/>
      <c r="NR313" s="75"/>
      <c r="NS313" s="75"/>
      <c r="NT313" s="75"/>
      <c r="NU313" s="75"/>
      <c r="NV313" s="75"/>
      <c r="NW313" s="75"/>
      <c r="NX313" s="75"/>
      <c r="NY313" s="75"/>
      <c r="NZ313" s="75"/>
      <c r="OA313" s="75"/>
      <c r="OB313" s="75"/>
      <c r="OC313" s="75"/>
      <c r="OD313" s="75"/>
      <c r="OE313" s="75"/>
      <c r="OF313" s="75"/>
      <c r="OG313" s="75"/>
      <c r="OH313" s="75"/>
      <c r="OI313" s="75"/>
      <c r="OJ313" s="75"/>
      <c r="OK313" s="75"/>
      <c r="OL313" s="75"/>
      <c r="OM313" s="75"/>
      <c r="ON313" s="75"/>
      <c r="OO313" s="75"/>
      <c r="OP313" s="75"/>
      <c r="OQ313" s="75"/>
      <c r="OR313" s="75"/>
      <c r="OS313" s="75"/>
      <c r="OT313" s="75"/>
      <c r="OU313" s="75"/>
      <c r="OV313" s="75"/>
      <c r="OW313" s="75"/>
      <c r="OX313" s="75"/>
      <c r="OY313" s="75"/>
      <c r="OZ313" s="75"/>
      <c r="PA313" s="75"/>
      <c r="PB313" s="75"/>
      <c r="PC313" s="75"/>
      <c r="PD313" s="75"/>
      <c r="PE313" s="75"/>
      <c r="PF313" s="75"/>
      <c r="PG313" s="75"/>
      <c r="PH313" s="75"/>
      <c r="PI313" s="75"/>
      <c r="PJ313" s="75"/>
      <c r="PK313" s="75"/>
      <c r="PL313" s="75"/>
      <c r="PM313" s="75"/>
      <c r="PN313" s="75"/>
      <c r="PO313" s="75"/>
      <c r="PP313" s="75"/>
      <c r="PQ313" s="75"/>
      <c r="PR313" s="75"/>
      <c r="PS313" s="75"/>
      <c r="PT313" s="75"/>
      <c r="PU313" s="75"/>
      <c r="PV313" s="75"/>
      <c r="PW313" s="75"/>
      <c r="PX313" s="75"/>
      <c r="PY313" s="75"/>
      <c r="PZ313" s="75"/>
      <c r="QA313" s="75"/>
      <c r="QB313" s="75"/>
      <c r="QC313" s="75"/>
      <c r="QD313" s="75"/>
      <c r="QE313" s="75"/>
      <c r="QF313" s="75"/>
      <c r="QG313" s="75"/>
      <c r="QH313" s="75"/>
      <c r="QI313" s="75"/>
      <c r="QJ313" s="75"/>
      <c r="QK313" s="75"/>
      <c r="QL313" s="75"/>
      <c r="QM313" s="75"/>
      <c r="QN313" s="75"/>
      <c r="QO313" s="75"/>
      <c r="QP313" s="75"/>
      <c r="QQ313" s="75"/>
      <c r="QR313" s="75"/>
      <c r="QS313" s="75"/>
      <c r="QT313" s="75"/>
      <c r="QU313" s="75"/>
      <c r="QV313" s="75"/>
      <c r="QW313" s="75"/>
      <c r="QX313" s="75"/>
      <c r="QY313" s="75"/>
      <c r="QZ313" s="75"/>
      <c r="RA313" s="75"/>
      <c r="RB313" s="75"/>
      <c r="RC313" s="75"/>
      <c r="RD313" s="75"/>
      <c r="RE313" s="75"/>
      <c r="RF313" s="75"/>
      <c r="RG313" s="75"/>
      <c r="RH313" s="75"/>
      <c r="RI313" s="75"/>
      <c r="RJ313" s="75"/>
      <c r="RK313" s="75"/>
      <c r="RL313" s="75"/>
      <c r="RM313" s="75"/>
      <c r="RN313" s="75"/>
      <c r="RO313" s="75"/>
      <c r="RP313" s="75"/>
      <c r="RQ313" s="75"/>
      <c r="RR313" s="75"/>
      <c r="RS313" s="75"/>
      <c r="RT313" s="75"/>
      <c r="RU313" s="75"/>
      <c r="RV313" s="75"/>
      <c r="RW313" s="75"/>
      <c r="RX313" s="75"/>
      <c r="RY313" s="75"/>
      <c r="RZ313" s="75"/>
      <c r="SA313" s="75"/>
      <c r="SB313" s="75"/>
      <c r="SC313" s="75"/>
      <c r="SD313" s="75"/>
      <c r="SE313" s="75"/>
      <c r="SF313" s="75"/>
      <c r="SG313" s="75"/>
      <c r="SH313" s="75"/>
      <c r="SI313" s="75"/>
      <c r="SJ313" s="75"/>
      <c r="SK313" s="75"/>
      <c r="SL313" s="75"/>
      <c r="SM313" s="75"/>
      <c r="SN313" s="75"/>
      <c r="SO313" s="75"/>
      <c r="SP313" s="75"/>
      <c r="SQ313" s="75"/>
      <c r="SR313" s="75"/>
      <c r="SS313" s="75"/>
      <c r="ST313" s="75"/>
      <c r="SU313" s="75"/>
      <c r="SV313" s="75"/>
      <c r="SW313" s="75"/>
      <c r="SX313" s="75"/>
      <c r="SY313" s="75"/>
      <c r="SZ313" s="75"/>
      <c r="TA313" s="75"/>
      <c r="TB313" s="75"/>
      <c r="TC313" s="75"/>
      <c r="TD313" s="75"/>
      <c r="TE313" s="75"/>
      <c r="TF313" s="75"/>
      <c r="TG313" s="75"/>
      <c r="TH313" s="75"/>
      <c r="TI313" s="75"/>
      <c r="TJ313" s="75"/>
      <c r="TK313" s="75"/>
      <c r="TL313" s="75"/>
      <c r="TM313" s="75"/>
      <c r="TN313" s="75"/>
      <c r="TO313" s="75"/>
      <c r="TP313" s="75"/>
      <c r="TQ313" s="75"/>
      <c r="TR313" s="75"/>
      <c r="TS313" s="75"/>
      <c r="TT313" s="75"/>
      <c r="TU313" s="75"/>
      <c r="TV313" s="75"/>
      <c r="TW313" s="75"/>
      <c r="TX313" s="75"/>
      <c r="TY313" s="75"/>
      <c r="TZ313" s="75"/>
      <c r="UA313" s="75"/>
      <c r="UB313" s="75"/>
      <c r="UC313" s="75"/>
      <c r="UD313" s="75"/>
      <c r="UE313" s="75"/>
      <c r="UF313" s="75"/>
      <c r="UG313" s="75"/>
      <c r="UH313" s="75"/>
      <c r="UI313" s="75"/>
      <c r="UJ313" s="75"/>
      <c r="UK313" s="75"/>
      <c r="UL313" s="75"/>
      <c r="UM313" s="75"/>
      <c r="UN313" s="75"/>
      <c r="UO313" s="75"/>
      <c r="UP313" s="75"/>
      <c r="UQ313" s="75"/>
      <c r="UR313" s="75"/>
      <c r="US313" s="75"/>
      <c r="UT313" s="75"/>
      <c r="UU313" s="75"/>
      <c r="UV313" s="75"/>
      <c r="UW313" s="75"/>
      <c r="UX313" s="75"/>
      <c r="UY313" s="75"/>
      <c r="UZ313" s="75"/>
      <c r="VA313" s="75"/>
      <c r="VB313" s="75"/>
      <c r="VC313" s="75"/>
      <c r="VD313" s="75"/>
      <c r="VE313" s="75"/>
      <c r="VF313" s="75"/>
      <c r="VG313" s="75"/>
      <c r="VH313" s="75"/>
      <c r="VI313" s="75"/>
      <c r="VJ313" s="75"/>
      <c r="VK313" s="75"/>
      <c r="VL313" s="75"/>
      <c r="VM313" s="75"/>
      <c r="VN313" s="75"/>
      <c r="VO313" s="75"/>
      <c r="VP313" s="75"/>
      <c r="VQ313" s="75"/>
      <c r="VR313" s="75"/>
      <c r="VS313" s="75"/>
      <c r="VT313" s="75"/>
      <c r="VU313" s="75"/>
      <c r="VV313" s="75"/>
      <c r="VW313" s="75"/>
      <c r="VX313" s="75"/>
      <c r="VY313" s="75"/>
      <c r="VZ313" s="75"/>
      <c r="WA313" s="75"/>
      <c r="WB313" s="75"/>
      <c r="WC313" s="75"/>
      <c r="WD313" s="75"/>
      <c r="WE313" s="75"/>
      <c r="WF313" s="75"/>
      <c r="WG313" s="75"/>
      <c r="WH313" s="75"/>
      <c r="WI313" s="75"/>
      <c r="WJ313" s="75"/>
      <c r="WK313" s="75"/>
      <c r="WL313" s="75"/>
      <c r="WM313" s="75"/>
      <c r="WN313" s="75"/>
      <c r="WO313" s="75"/>
      <c r="WP313" s="75"/>
      <c r="WQ313" s="75"/>
      <c r="WR313" s="75"/>
      <c r="WS313" s="75"/>
      <c r="WT313" s="75"/>
      <c r="WU313" s="75"/>
      <c r="WV313" s="75"/>
      <c r="WW313" s="75"/>
      <c r="WX313" s="75"/>
      <c r="WY313" s="75"/>
      <c r="WZ313" s="75"/>
      <c r="XA313" s="75"/>
      <c r="XB313" s="75"/>
      <c r="XC313" s="75"/>
      <c r="XD313" s="75"/>
      <c r="XE313" s="75"/>
      <c r="XF313" s="75"/>
      <c r="XG313" s="75"/>
      <c r="XH313" s="75"/>
      <c r="XI313" s="75"/>
      <c r="XJ313" s="75"/>
      <c r="XK313" s="75"/>
      <c r="XL313" s="75"/>
      <c r="XM313" s="75"/>
      <c r="XN313" s="75"/>
      <c r="XO313" s="75"/>
      <c r="XP313" s="75"/>
      <c r="XQ313" s="75"/>
      <c r="XR313" s="75"/>
      <c r="XS313" s="75"/>
      <c r="XT313" s="75"/>
      <c r="XU313" s="75"/>
      <c r="XV313" s="75"/>
      <c r="XW313" s="75"/>
      <c r="XX313" s="75"/>
      <c r="XY313" s="75"/>
      <c r="XZ313" s="75"/>
      <c r="YA313" s="75"/>
      <c r="YB313" s="75"/>
      <c r="YC313" s="75"/>
      <c r="YD313" s="75"/>
      <c r="YE313" s="75"/>
      <c r="YF313" s="75"/>
      <c r="YG313" s="75"/>
      <c r="YH313" s="75"/>
      <c r="YI313" s="75"/>
      <c r="YJ313" s="75"/>
      <c r="YK313" s="75"/>
      <c r="YL313" s="75"/>
      <c r="YM313" s="75"/>
      <c r="YN313" s="75"/>
      <c r="YO313" s="75"/>
      <c r="YP313" s="75"/>
      <c r="YQ313" s="75"/>
      <c r="YR313" s="75"/>
      <c r="YS313" s="75"/>
      <c r="YT313" s="75"/>
      <c r="YU313" s="75"/>
      <c r="YV313" s="75"/>
      <c r="YW313" s="75"/>
      <c r="YX313" s="75"/>
      <c r="YY313" s="75"/>
      <c r="YZ313" s="75"/>
      <c r="ZA313" s="75"/>
      <c r="ZB313" s="75"/>
      <c r="ZC313" s="75"/>
      <c r="ZD313" s="75"/>
      <c r="ZE313" s="75"/>
      <c r="ZF313" s="75"/>
      <c r="ZG313" s="75"/>
      <c r="ZH313" s="75"/>
      <c r="ZI313" s="75"/>
      <c r="ZJ313" s="75"/>
      <c r="ZK313" s="75"/>
      <c r="ZL313" s="75"/>
      <c r="ZM313" s="75"/>
      <c r="ZN313" s="75"/>
      <c r="ZO313" s="75"/>
      <c r="ZP313" s="75"/>
      <c r="ZQ313" s="75"/>
      <c r="ZR313" s="75"/>
      <c r="ZS313" s="75"/>
      <c r="ZT313" s="75"/>
      <c r="ZU313" s="75"/>
      <c r="ZV313" s="75"/>
      <c r="ZW313" s="75"/>
      <c r="ZX313" s="75"/>
      <c r="ZY313" s="75"/>
      <c r="ZZ313" s="75"/>
      <c r="AAA313" s="75"/>
      <c r="AAB313" s="75"/>
      <c r="AAC313" s="75"/>
      <c r="AAD313" s="75"/>
      <c r="AAE313" s="75"/>
      <c r="AAF313" s="75"/>
      <c r="AAG313" s="75"/>
      <c r="AAH313" s="75"/>
      <c r="AAI313" s="75"/>
      <c r="AAJ313" s="75"/>
      <c r="AAK313" s="75"/>
      <c r="AAL313" s="75"/>
      <c r="AAM313" s="75"/>
      <c r="AAN313" s="75"/>
      <c r="AAO313" s="75"/>
      <c r="AAP313" s="75"/>
      <c r="AAQ313" s="75"/>
      <c r="AAR313" s="75"/>
      <c r="AAS313" s="75"/>
      <c r="AAT313" s="75"/>
      <c r="AAU313" s="75"/>
      <c r="AAV313" s="75"/>
      <c r="AAW313" s="75"/>
      <c r="AAX313" s="75"/>
      <c r="AAY313" s="75"/>
      <c r="AAZ313" s="75"/>
      <c r="ABA313" s="75"/>
      <c r="ABB313" s="75"/>
      <c r="ABC313" s="75"/>
      <c r="ABD313" s="75"/>
      <c r="ABE313" s="75"/>
      <c r="ABF313" s="75"/>
      <c r="ABG313" s="75"/>
      <c r="ABH313" s="75"/>
      <c r="ABI313" s="75"/>
      <c r="ABJ313" s="75"/>
      <c r="ABK313" s="75"/>
      <c r="ABL313" s="75"/>
      <c r="ABM313" s="75"/>
      <c r="ABN313" s="75"/>
      <c r="ABO313" s="75"/>
      <c r="ABP313" s="75"/>
      <c r="ABQ313" s="75"/>
      <c r="ABR313" s="75"/>
      <c r="ABS313" s="75"/>
      <c r="ABT313" s="75"/>
      <c r="ABU313" s="75"/>
      <c r="ABV313" s="75"/>
      <c r="ABW313" s="75"/>
      <c r="ABX313" s="75"/>
      <c r="ABY313" s="75"/>
      <c r="ABZ313" s="75"/>
      <c r="ACA313" s="75"/>
      <c r="ACB313" s="75"/>
      <c r="ACC313" s="75"/>
      <c r="ACD313" s="75"/>
      <c r="ACE313" s="75"/>
      <c r="ACF313" s="75"/>
      <c r="ACG313" s="75"/>
      <c r="ACH313" s="75"/>
      <c r="ACI313" s="75"/>
      <c r="ACJ313" s="75"/>
      <c r="ACK313" s="75"/>
      <c r="ACL313" s="75"/>
      <c r="ACM313" s="75"/>
      <c r="ACN313" s="75"/>
      <c r="ACO313" s="75"/>
      <c r="ACP313" s="75"/>
      <c r="ACQ313" s="75"/>
      <c r="ACR313" s="75"/>
      <c r="ACS313" s="75"/>
      <c r="ACT313" s="75"/>
      <c r="ACU313" s="75"/>
      <c r="ACV313" s="75"/>
      <c r="ACW313" s="75"/>
      <c r="ACX313" s="75"/>
      <c r="ACY313" s="75"/>
      <c r="ACZ313" s="75"/>
      <c r="ADA313" s="75"/>
      <c r="ADB313" s="75"/>
      <c r="ADC313" s="75"/>
      <c r="ADD313" s="75"/>
      <c r="ADE313" s="75"/>
      <c r="ADF313" s="75"/>
      <c r="ADG313" s="75"/>
      <c r="ADH313" s="75"/>
      <c r="ADI313" s="75"/>
      <c r="ADJ313" s="75"/>
      <c r="ADK313" s="75"/>
      <c r="ADL313" s="75"/>
      <c r="ADM313" s="75"/>
      <c r="ADN313" s="75"/>
      <c r="ADO313" s="75"/>
      <c r="ADP313" s="75"/>
      <c r="ADQ313" s="75"/>
      <c r="ADR313" s="75"/>
      <c r="ADS313" s="75"/>
      <c r="ADT313" s="75"/>
      <c r="ADU313" s="75"/>
      <c r="ADV313" s="75"/>
      <c r="ADW313" s="75"/>
      <c r="ADX313" s="75"/>
      <c r="ADY313" s="75"/>
      <c r="ADZ313" s="75"/>
      <c r="AEA313" s="75"/>
      <c r="AEB313" s="75"/>
      <c r="AEC313" s="75"/>
      <c r="AED313" s="75"/>
      <c r="AEE313" s="75"/>
      <c r="AEF313" s="75"/>
      <c r="AEG313" s="75"/>
      <c r="AEH313" s="75"/>
      <c r="AEI313" s="75"/>
      <c r="AEJ313" s="75"/>
      <c r="AEK313" s="75"/>
      <c r="AEL313" s="75"/>
      <c r="AEM313" s="75"/>
      <c r="AEN313" s="75"/>
      <c r="AEO313" s="75"/>
      <c r="AEP313" s="75"/>
      <c r="AEQ313" s="75"/>
      <c r="AER313" s="75"/>
      <c r="AES313" s="75"/>
      <c r="AET313" s="75"/>
      <c r="AEU313" s="75"/>
      <c r="AEV313" s="75"/>
      <c r="AEW313" s="75"/>
      <c r="AEX313" s="75"/>
      <c r="AEY313" s="75"/>
      <c r="AEZ313" s="75"/>
      <c r="AFA313" s="75"/>
      <c r="AFB313" s="75"/>
      <c r="AFC313" s="75"/>
      <c r="AFD313" s="75"/>
      <c r="AFE313" s="75"/>
      <c r="AFF313" s="75"/>
      <c r="AFG313" s="75"/>
      <c r="AFH313" s="75"/>
      <c r="AFI313" s="75"/>
      <c r="AFJ313" s="75"/>
      <c r="AFK313" s="75"/>
      <c r="AFL313" s="75"/>
      <c r="AFM313" s="75"/>
      <c r="AFN313" s="75"/>
      <c r="AFO313" s="75"/>
      <c r="AFP313" s="75"/>
      <c r="AFQ313" s="75"/>
      <c r="AFR313" s="75"/>
      <c r="AFS313" s="75"/>
      <c r="AFT313" s="75"/>
      <c r="AFU313" s="75"/>
      <c r="AFV313" s="75"/>
      <c r="AFW313" s="75"/>
      <c r="AFX313" s="75"/>
      <c r="AFY313" s="75"/>
      <c r="AFZ313" s="75"/>
      <c r="AGA313" s="75"/>
      <c r="AGB313" s="75"/>
      <c r="AGC313" s="75"/>
      <c r="AGD313" s="75"/>
      <c r="AGE313" s="75"/>
      <c r="AGF313" s="75"/>
      <c r="AGG313" s="75"/>
      <c r="AGH313" s="75"/>
      <c r="AGI313" s="75"/>
      <c r="AGJ313" s="75"/>
      <c r="AGK313" s="75"/>
      <c r="AGL313" s="75"/>
      <c r="AGM313" s="75"/>
      <c r="AGN313" s="75"/>
      <c r="AGO313" s="75"/>
      <c r="AGP313" s="75"/>
      <c r="AGQ313" s="75"/>
      <c r="AGR313" s="75"/>
      <c r="AGS313" s="75"/>
      <c r="AGT313" s="75"/>
      <c r="AGU313" s="75"/>
      <c r="AGV313" s="75"/>
      <c r="AGW313" s="75"/>
      <c r="AGX313" s="75"/>
      <c r="AGY313" s="75"/>
      <c r="AGZ313" s="75"/>
      <c r="AHA313" s="75"/>
      <c r="AHB313" s="75"/>
      <c r="AHC313" s="75"/>
      <c r="AHD313" s="75"/>
      <c r="AHE313" s="75"/>
      <c r="AHF313" s="75"/>
      <c r="AHG313" s="75"/>
      <c r="AHH313" s="75"/>
      <c r="AHI313" s="75"/>
      <c r="AHJ313" s="75"/>
      <c r="AHK313" s="75"/>
      <c r="AHL313" s="75"/>
      <c r="AHM313" s="75"/>
      <c r="AHN313" s="75"/>
      <c r="AHO313" s="75"/>
      <c r="AHP313" s="75"/>
      <c r="AHQ313" s="75"/>
      <c r="AHR313" s="75"/>
      <c r="AHS313" s="75"/>
      <c r="AHT313" s="75"/>
      <c r="AHU313" s="75"/>
      <c r="AHV313" s="75"/>
      <c r="AHW313" s="75"/>
      <c r="AHX313" s="75"/>
      <c r="AHY313" s="75"/>
      <c r="AHZ313" s="75"/>
      <c r="AIA313" s="75"/>
      <c r="AIB313" s="75"/>
      <c r="AIC313" s="75"/>
      <c r="AID313" s="75"/>
      <c r="AIE313" s="75"/>
      <c r="AIF313" s="75"/>
      <c r="AIG313" s="75"/>
      <c r="AIH313" s="75"/>
      <c r="AII313" s="75"/>
      <c r="AIJ313" s="75"/>
      <c r="AIK313" s="75"/>
      <c r="AIL313" s="75"/>
      <c r="AIM313" s="75"/>
      <c r="AIN313" s="75"/>
      <c r="AIO313" s="75"/>
      <c r="AIP313" s="75"/>
      <c r="AIQ313" s="75"/>
      <c r="AIR313" s="75"/>
      <c r="AIS313" s="75"/>
      <c r="AIT313" s="75"/>
      <c r="AIU313" s="75"/>
      <c r="AIV313" s="75"/>
      <c r="AIW313" s="75"/>
      <c r="AIX313" s="75"/>
      <c r="AIY313" s="75"/>
      <c r="AIZ313" s="75"/>
      <c r="AJA313" s="75"/>
      <c r="AJB313" s="75"/>
      <c r="AJC313" s="75"/>
      <c r="AJD313" s="75"/>
      <c r="AJE313" s="75"/>
      <c r="AJF313" s="75"/>
      <c r="AJG313" s="75"/>
      <c r="AJH313" s="75"/>
      <c r="AJI313" s="75"/>
      <c r="AJJ313" s="75"/>
      <c r="AJK313" s="75"/>
      <c r="AJL313" s="75"/>
      <c r="AJM313" s="75"/>
      <c r="AJN313" s="75"/>
      <c r="AJO313" s="75"/>
      <c r="AJP313" s="75"/>
      <c r="AJQ313" s="75"/>
      <c r="AJR313" s="75"/>
      <c r="AJS313" s="75"/>
      <c r="AJT313" s="75"/>
      <c r="AJU313" s="75"/>
      <c r="AJV313" s="75"/>
      <c r="AJW313" s="75"/>
      <c r="AJX313" s="75"/>
      <c r="AJY313" s="75"/>
      <c r="AJZ313" s="75"/>
      <c r="AKA313" s="75"/>
      <c r="AKB313" s="75"/>
      <c r="AKC313" s="75"/>
      <c r="AKD313" s="75"/>
      <c r="AKE313" s="75"/>
      <c r="AKF313" s="75"/>
      <c r="AKG313" s="75"/>
      <c r="AKH313" s="75"/>
      <c r="AKI313" s="75"/>
      <c r="AKJ313" s="75"/>
      <c r="AKK313" s="75"/>
      <c r="AKL313" s="75"/>
      <c r="AKM313" s="75"/>
      <c r="AKN313" s="75"/>
      <c r="AKO313" s="75"/>
      <c r="AKP313" s="75"/>
      <c r="AKQ313" s="75"/>
      <c r="AKR313" s="75"/>
      <c r="AKS313" s="75"/>
      <c r="AKT313" s="75"/>
      <c r="AKU313" s="75"/>
      <c r="AKV313" s="75"/>
      <c r="AKW313" s="75"/>
      <c r="AKX313" s="75"/>
      <c r="AKY313" s="75"/>
      <c r="AKZ313" s="75"/>
      <c r="ALA313" s="75"/>
      <c r="ALB313" s="75"/>
      <c r="ALC313" s="75"/>
      <c r="ALD313" s="75"/>
      <c r="ALE313" s="75"/>
      <c r="ALF313" s="75"/>
      <c r="ALG313" s="75"/>
      <c r="ALH313" s="75"/>
      <c r="ALI313" s="75"/>
      <c r="ALJ313" s="75"/>
      <c r="ALK313" s="75"/>
      <c r="ALL313" s="75"/>
      <c r="ALM313" s="75"/>
      <c r="ALN313" s="75"/>
      <c r="ALO313" s="75"/>
      <c r="ALP313" s="75"/>
      <c r="ALQ313" s="75"/>
      <c r="ALR313" s="75"/>
      <c r="ALS313" s="75"/>
      <c r="ALT313" s="75"/>
      <c r="ALU313" s="75"/>
      <c r="ALV313" s="75"/>
      <c r="ALW313" s="75"/>
      <c r="ALX313" s="75"/>
      <c r="ALY313" s="75"/>
      <c r="ALZ313" s="75"/>
      <c r="AMA313" s="75"/>
      <c r="AMB313" s="75"/>
      <c r="AMC313" s="75"/>
      <c r="AMD313" s="75"/>
      <c r="AME313" s="75"/>
      <c r="AMF313" s="75"/>
      <c r="AMG313" s="75"/>
      <c r="AMH313" s="75"/>
      <c r="AMI313" s="75"/>
      <c r="AMJ313" s="75"/>
      <c r="AMK313" s="75"/>
      <c r="AML313" s="75"/>
      <c r="AMM313" s="75"/>
      <c r="AMN313" s="75"/>
      <c r="AMO313" s="75"/>
      <c r="AMP313" s="75"/>
      <c r="AMQ313" s="75"/>
      <c r="AMR313" s="75"/>
      <c r="AMS313" s="75"/>
      <c r="AMT313" s="75"/>
      <c r="AMU313" s="75"/>
      <c r="AMV313" s="75"/>
      <c r="AMW313" s="75"/>
      <c r="AMX313" s="75"/>
      <c r="AMY313" s="75"/>
      <c r="AMZ313" s="75"/>
      <c r="ANA313" s="75"/>
      <c r="ANB313" s="75"/>
      <c r="ANC313" s="75"/>
      <c r="AND313" s="75"/>
      <c r="ANE313" s="75"/>
      <c r="ANF313" s="75"/>
      <c r="ANG313" s="75"/>
      <c r="ANH313" s="75"/>
      <c r="ANI313" s="75"/>
      <c r="ANJ313" s="75"/>
      <c r="ANK313" s="75"/>
      <c r="ANL313" s="75"/>
      <c r="ANM313" s="75"/>
      <c r="ANN313" s="75"/>
      <c r="ANO313" s="75"/>
      <c r="ANP313" s="75"/>
      <c r="ANQ313" s="75"/>
      <c r="ANR313" s="75"/>
      <c r="ANS313" s="75"/>
      <c r="ANT313" s="75"/>
      <c r="ANU313" s="75"/>
      <c r="ANV313" s="75"/>
      <c r="ANW313" s="75"/>
      <c r="ANX313" s="75"/>
      <c r="ANY313" s="75"/>
      <c r="ANZ313" s="75"/>
      <c r="AOA313" s="75"/>
      <c r="AOB313" s="75"/>
      <c r="AOC313" s="75"/>
      <c r="AOD313" s="75"/>
      <c r="AOE313" s="75"/>
      <c r="AOF313" s="75"/>
      <c r="AOG313" s="75"/>
      <c r="AOH313" s="75"/>
      <c r="AOI313" s="75"/>
      <c r="AOJ313" s="75"/>
      <c r="AOK313" s="75"/>
      <c r="AOL313" s="75"/>
      <c r="AOM313" s="75"/>
      <c r="AON313" s="75"/>
      <c r="AOO313" s="75"/>
      <c r="AOP313" s="75"/>
      <c r="AOQ313" s="75"/>
      <c r="AOR313" s="75"/>
      <c r="AOS313" s="75"/>
      <c r="AOT313" s="75"/>
      <c r="AOU313" s="75"/>
      <c r="AOV313" s="75"/>
      <c r="AOW313" s="75"/>
      <c r="AOX313" s="75"/>
      <c r="AOY313" s="75"/>
      <c r="AOZ313" s="75"/>
      <c r="APA313" s="75"/>
      <c r="APB313" s="75"/>
      <c r="APC313" s="75"/>
      <c r="APD313" s="75"/>
      <c r="APE313" s="75"/>
      <c r="APF313" s="75"/>
      <c r="APG313" s="75"/>
      <c r="APH313" s="75"/>
      <c r="API313" s="75"/>
      <c r="APJ313" s="75"/>
      <c r="APK313" s="75"/>
      <c r="APL313" s="75"/>
      <c r="APM313" s="75"/>
      <c r="APN313" s="75"/>
      <c r="APO313" s="75"/>
      <c r="APP313" s="75"/>
      <c r="APQ313" s="75"/>
      <c r="APR313" s="75"/>
      <c r="APS313" s="75"/>
      <c r="APT313" s="75"/>
      <c r="APU313" s="75"/>
      <c r="APV313" s="75"/>
      <c r="APW313" s="75"/>
      <c r="APX313" s="75"/>
      <c r="APY313" s="75"/>
      <c r="APZ313" s="75"/>
      <c r="AQA313" s="75"/>
      <c r="AQB313" s="75"/>
      <c r="AQC313" s="75"/>
      <c r="AQD313" s="75"/>
      <c r="AQE313" s="75"/>
      <c r="AQF313" s="75"/>
      <c r="AQG313" s="75"/>
      <c r="AQH313" s="75"/>
      <c r="AQI313" s="75"/>
      <c r="AQJ313" s="75"/>
      <c r="AQK313" s="75"/>
      <c r="AQL313" s="75"/>
      <c r="AQM313" s="75"/>
      <c r="AQN313" s="75"/>
      <c r="AQO313" s="75"/>
      <c r="AQP313" s="75"/>
      <c r="AQQ313" s="75"/>
      <c r="AQR313" s="75"/>
      <c r="AQS313" s="75"/>
      <c r="AQT313" s="75"/>
      <c r="AQU313" s="75"/>
      <c r="AQV313" s="75"/>
      <c r="AQW313" s="75"/>
      <c r="AQX313" s="75"/>
      <c r="AQY313" s="75"/>
      <c r="AQZ313" s="75"/>
      <c r="ARA313" s="75"/>
      <c r="ARB313" s="75"/>
      <c r="ARC313" s="75"/>
      <c r="ARD313" s="75"/>
      <c r="ARE313" s="75"/>
      <c r="ARF313" s="75"/>
      <c r="ARG313" s="75"/>
      <c r="ARH313" s="75"/>
      <c r="ARI313" s="75"/>
      <c r="ARJ313" s="75"/>
      <c r="ARK313" s="75"/>
      <c r="ARL313" s="75"/>
      <c r="ARM313" s="75"/>
      <c r="ARN313" s="75"/>
      <c r="ARO313" s="75"/>
      <c r="ARP313" s="75"/>
      <c r="ARQ313" s="75"/>
      <c r="ARR313" s="75"/>
      <c r="ARS313" s="75"/>
      <c r="ART313" s="75"/>
      <c r="ARU313" s="75"/>
      <c r="ARV313" s="75"/>
      <c r="ARW313" s="75"/>
      <c r="ARX313" s="75"/>
      <c r="ARY313" s="75"/>
      <c r="ARZ313" s="75"/>
      <c r="ASA313" s="75"/>
      <c r="ASB313" s="75"/>
      <c r="ASC313" s="75"/>
      <c r="ASD313" s="75"/>
      <c r="ASE313" s="75"/>
      <c r="ASF313" s="75"/>
      <c r="ASG313" s="75"/>
      <c r="ASH313" s="75"/>
      <c r="ASI313" s="75"/>
      <c r="ASJ313" s="75"/>
      <c r="ASK313" s="75"/>
      <c r="ASL313" s="75"/>
      <c r="ASM313" s="75"/>
      <c r="ASN313" s="75"/>
      <c r="ASO313" s="75"/>
      <c r="ASP313" s="75"/>
      <c r="ASQ313" s="75"/>
      <c r="ASR313" s="75"/>
      <c r="ASS313" s="75"/>
      <c r="AST313" s="75"/>
      <c r="ASU313" s="75"/>
      <c r="ASV313" s="75"/>
      <c r="ASW313" s="75"/>
      <c r="ASX313" s="75"/>
      <c r="ASY313" s="75"/>
      <c r="ASZ313" s="75"/>
      <c r="ATA313" s="75"/>
      <c r="ATB313" s="75"/>
      <c r="ATC313" s="75"/>
      <c r="ATD313" s="75"/>
      <c r="ATE313" s="75"/>
      <c r="ATF313" s="75"/>
      <c r="ATG313" s="75"/>
      <c r="ATH313" s="75"/>
      <c r="ATI313" s="75"/>
      <c r="ATJ313" s="75"/>
      <c r="ATK313" s="75"/>
      <c r="ATL313" s="75"/>
      <c r="ATM313" s="75"/>
      <c r="ATN313" s="75"/>
      <c r="ATO313" s="75"/>
      <c r="ATP313" s="75"/>
      <c r="ATQ313" s="75"/>
      <c r="ATR313" s="75"/>
      <c r="ATS313" s="75"/>
      <c r="ATT313" s="75"/>
      <c r="ATU313" s="75"/>
      <c r="ATV313" s="75"/>
      <c r="ATW313" s="75"/>
      <c r="ATX313" s="75"/>
      <c r="ATY313" s="75"/>
      <c r="ATZ313" s="75"/>
      <c r="AUA313" s="75"/>
      <c r="AUB313" s="75"/>
      <c r="AUC313" s="75"/>
      <c r="AUD313" s="75"/>
      <c r="AUE313" s="75"/>
      <c r="AUF313" s="75"/>
      <c r="AUG313" s="75"/>
      <c r="AUH313" s="75"/>
      <c r="AUI313" s="75"/>
      <c r="AUJ313" s="75"/>
      <c r="AUK313" s="75"/>
      <c r="AUL313" s="75"/>
      <c r="AUM313" s="75"/>
      <c r="AUN313" s="75"/>
      <c r="AUO313" s="75"/>
      <c r="AUP313" s="75"/>
      <c r="AUQ313" s="75"/>
      <c r="AUR313" s="75"/>
      <c r="AUS313" s="75"/>
      <c r="AUT313" s="75"/>
      <c r="AUU313" s="75"/>
      <c r="AUV313" s="75"/>
      <c r="AUW313" s="75"/>
      <c r="AUX313" s="75"/>
      <c r="AUY313" s="75"/>
      <c r="AUZ313" s="75"/>
      <c r="AVA313" s="75"/>
      <c r="AVB313" s="75"/>
      <c r="AVC313" s="75"/>
      <c r="AVD313" s="75"/>
      <c r="AVE313" s="75"/>
      <c r="AVF313" s="75"/>
      <c r="AVG313" s="75"/>
      <c r="AVH313" s="75"/>
      <c r="AVI313" s="75"/>
      <c r="AVJ313" s="75"/>
      <c r="AVK313" s="75"/>
      <c r="AVL313" s="75"/>
      <c r="AVM313" s="75"/>
      <c r="AVN313" s="75"/>
      <c r="AVO313" s="75"/>
      <c r="AVP313" s="75"/>
      <c r="AVQ313" s="75"/>
      <c r="AVR313" s="75"/>
      <c r="AVS313" s="75"/>
      <c r="AVT313" s="75"/>
      <c r="AVU313" s="75"/>
      <c r="AVV313" s="75"/>
      <c r="AVW313" s="75"/>
      <c r="AVX313" s="75"/>
      <c r="AVY313" s="75"/>
      <c r="AVZ313" s="75"/>
      <c r="AWA313" s="75"/>
      <c r="AWB313" s="75"/>
      <c r="AWC313" s="75"/>
      <c r="AWD313" s="75"/>
      <c r="AWE313" s="75"/>
      <c r="AWF313" s="75"/>
      <c r="AWG313" s="75"/>
      <c r="AWH313" s="75"/>
      <c r="AWI313" s="75"/>
      <c r="AWJ313" s="75"/>
      <c r="AWK313" s="75"/>
      <c r="AWL313" s="75"/>
      <c r="AWM313" s="75"/>
      <c r="AWN313" s="75"/>
      <c r="AWO313" s="75"/>
      <c r="AWP313" s="75"/>
      <c r="AWQ313" s="75"/>
      <c r="AWR313" s="75"/>
      <c r="AWS313" s="75"/>
      <c r="AWT313" s="75"/>
      <c r="AWU313" s="75"/>
      <c r="AWV313" s="75"/>
      <c r="AWW313" s="75"/>
      <c r="AWX313" s="75"/>
      <c r="AWY313" s="75"/>
      <c r="AWZ313" s="75"/>
      <c r="AXA313" s="75"/>
      <c r="AXB313" s="75"/>
      <c r="AXC313" s="75"/>
      <c r="AXD313" s="75"/>
      <c r="AXE313" s="75"/>
      <c r="AXF313" s="75"/>
      <c r="AXG313" s="75"/>
      <c r="AXH313" s="75"/>
      <c r="AXI313" s="75"/>
      <c r="AXJ313" s="75"/>
      <c r="AXK313" s="75"/>
      <c r="AXL313" s="75"/>
      <c r="AXM313" s="75"/>
      <c r="AXN313" s="75"/>
      <c r="AXO313" s="75"/>
      <c r="AXP313" s="75"/>
      <c r="AXQ313" s="75"/>
      <c r="AXR313" s="75"/>
      <c r="AXS313" s="75"/>
      <c r="AXT313" s="75"/>
      <c r="AXU313" s="75"/>
      <c r="AXV313" s="75"/>
      <c r="AXW313" s="75"/>
      <c r="AXX313" s="75"/>
      <c r="AXY313" s="75"/>
      <c r="AXZ313" s="75"/>
      <c r="AYA313" s="75"/>
      <c r="AYB313" s="75"/>
      <c r="AYC313" s="75"/>
      <c r="AYD313" s="75"/>
      <c r="AYE313" s="75"/>
      <c r="AYF313" s="75"/>
      <c r="AYG313" s="75"/>
      <c r="AYH313" s="75"/>
      <c r="AYI313" s="75"/>
      <c r="AYJ313" s="75"/>
      <c r="AYK313" s="75"/>
      <c r="AYL313" s="75"/>
      <c r="AYM313" s="75"/>
      <c r="AYN313" s="75"/>
      <c r="AYO313" s="75"/>
      <c r="AYP313" s="75"/>
      <c r="AYQ313" s="75"/>
      <c r="AYR313" s="75"/>
      <c r="AYS313" s="75"/>
      <c r="AYT313" s="75"/>
      <c r="AYU313" s="75"/>
      <c r="AYV313" s="75"/>
      <c r="AYW313" s="75"/>
      <c r="AYX313" s="75"/>
      <c r="AYY313" s="75"/>
      <c r="AYZ313" s="75"/>
      <c r="AZA313" s="75"/>
      <c r="AZB313" s="75"/>
      <c r="AZC313" s="75"/>
      <c r="AZD313" s="75"/>
      <c r="AZE313" s="75"/>
      <c r="AZF313" s="75"/>
      <c r="AZG313" s="75"/>
      <c r="AZH313" s="75"/>
      <c r="AZI313" s="75"/>
      <c r="AZJ313" s="75"/>
      <c r="AZK313" s="75"/>
      <c r="AZL313" s="75"/>
      <c r="AZM313" s="75"/>
      <c r="AZN313" s="75"/>
      <c r="AZO313" s="75"/>
      <c r="AZP313" s="75"/>
      <c r="AZQ313" s="75"/>
      <c r="AZR313" s="75"/>
      <c r="AZS313" s="75"/>
      <c r="AZT313" s="75"/>
      <c r="AZU313" s="75"/>
      <c r="AZV313" s="75"/>
      <c r="AZW313" s="75"/>
      <c r="AZX313" s="75"/>
      <c r="AZY313" s="75"/>
      <c r="AZZ313" s="75"/>
      <c r="BAA313" s="75"/>
      <c r="BAB313" s="75"/>
      <c r="BAC313" s="75"/>
      <c r="BAD313" s="75"/>
      <c r="BAE313" s="75"/>
      <c r="BAF313" s="75"/>
      <c r="BAG313" s="75"/>
      <c r="BAH313" s="75"/>
      <c r="BAI313" s="75"/>
      <c r="BAJ313" s="75"/>
      <c r="BAK313" s="75"/>
      <c r="BAL313" s="75"/>
      <c r="BAM313" s="75"/>
      <c r="BAN313" s="75"/>
      <c r="BAO313" s="75"/>
      <c r="BAP313" s="75"/>
      <c r="BAQ313" s="75"/>
      <c r="BAR313" s="75"/>
      <c r="BAS313" s="75"/>
      <c r="BAT313" s="75"/>
      <c r="BAU313" s="75"/>
      <c r="BAV313" s="75"/>
      <c r="BAW313" s="75"/>
      <c r="BAX313" s="75"/>
      <c r="BAY313" s="75"/>
      <c r="BAZ313" s="75"/>
      <c r="BBA313" s="75"/>
      <c r="BBB313" s="75"/>
      <c r="BBC313" s="75"/>
      <c r="BBD313" s="75"/>
      <c r="BBE313" s="75"/>
      <c r="BBF313" s="75"/>
      <c r="BBG313" s="75"/>
      <c r="BBH313" s="75"/>
      <c r="BBI313" s="75"/>
      <c r="BBJ313" s="75"/>
      <c r="BBK313" s="75"/>
      <c r="BBL313" s="75"/>
      <c r="BBM313" s="75"/>
      <c r="BBN313" s="75"/>
      <c r="BBO313" s="75"/>
      <c r="BBP313" s="75"/>
      <c r="BBQ313" s="75"/>
      <c r="BBR313" s="75"/>
      <c r="BBS313" s="75"/>
      <c r="BBT313" s="75"/>
      <c r="BBU313" s="75"/>
      <c r="BBV313" s="75"/>
      <c r="BBW313" s="75"/>
      <c r="BBX313" s="75"/>
      <c r="BBY313" s="75"/>
      <c r="BBZ313" s="75"/>
      <c r="BCA313" s="75"/>
      <c r="BCB313" s="75"/>
      <c r="BCC313" s="75"/>
      <c r="BCD313" s="75"/>
      <c r="BCE313" s="75"/>
      <c r="BCF313" s="75"/>
      <c r="BCG313" s="75"/>
      <c r="BCH313" s="75"/>
      <c r="BCI313" s="75"/>
      <c r="BCJ313" s="75"/>
      <c r="BCK313" s="75"/>
      <c r="BCL313" s="75"/>
      <c r="BCM313" s="75"/>
      <c r="BCN313" s="75"/>
      <c r="BCO313" s="75"/>
      <c r="BCP313" s="75"/>
      <c r="BCQ313" s="75"/>
      <c r="BCR313" s="75"/>
      <c r="BCS313" s="75"/>
      <c r="BCT313" s="75"/>
      <c r="BCU313" s="75"/>
      <c r="BCV313" s="75"/>
      <c r="BCW313" s="75"/>
      <c r="BCX313" s="75"/>
      <c r="BCY313" s="75"/>
      <c r="BCZ313" s="75"/>
      <c r="BDA313" s="75"/>
      <c r="BDB313" s="75"/>
      <c r="BDC313" s="75"/>
      <c r="BDD313" s="75"/>
      <c r="BDE313" s="75"/>
      <c r="BDF313" s="75"/>
      <c r="BDG313" s="75"/>
      <c r="BDH313" s="75"/>
      <c r="BDI313" s="75"/>
      <c r="BDJ313" s="75"/>
      <c r="BDK313" s="75"/>
      <c r="BDL313" s="75"/>
      <c r="BDM313" s="75"/>
      <c r="BDN313" s="75"/>
      <c r="BDO313" s="75"/>
      <c r="BDP313" s="75"/>
      <c r="BDQ313" s="75"/>
      <c r="BDR313" s="75"/>
      <c r="BDS313" s="75"/>
      <c r="BDT313" s="75"/>
      <c r="BDU313" s="75"/>
      <c r="BDV313" s="75"/>
      <c r="BDW313" s="75"/>
      <c r="BDX313" s="75"/>
      <c r="BDY313" s="75"/>
      <c r="BDZ313" s="75"/>
      <c r="BEA313" s="75"/>
      <c r="BEB313" s="75"/>
      <c r="BEC313" s="75"/>
      <c r="BED313" s="75"/>
      <c r="BEE313" s="75"/>
      <c r="BEF313" s="75"/>
      <c r="BEG313" s="75"/>
      <c r="BEH313" s="75"/>
      <c r="BEI313" s="75"/>
      <c r="BEJ313" s="75"/>
      <c r="BEK313" s="75"/>
      <c r="BEL313" s="75"/>
      <c r="BEM313" s="75"/>
      <c r="BEN313" s="75"/>
      <c r="BEO313" s="75"/>
      <c r="BEP313" s="75"/>
      <c r="BEQ313" s="75"/>
      <c r="BER313" s="75"/>
      <c r="BES313" s="75"/>
      <c r="BET313" s="75"/>
      <c r="BEU313" s="75"/>
      <c r="BEV313" s="75"/>
      <c r="BEW313" s="75"/>
      <c r="BEX313" s="75"/>
      <c r="BEY313" s="75"/>
      <c r="BEZ313" s="75"/>
      <c r="BFA313" s="75"/>
      <c r="BFB313" s="75"/>
      <c r="BFC313" s="75"/>
      <c r="BFD313" s="75"/>
      <c r="BFE313" s="75"/>
      <c r="BFF313" s="75"/>
      <c r="BFG313" s="75"/>
      <c r="BFH313" s="75"/>
      <c r="BFI313" s="75"/>
      <c r="BFJ313" s="75"/>
      <c r="BFK313" s="75"/>
      <c r="BFL313" s="75"/>
      <c r="BFM313" s="75"/>
      <c r="BFN313" s="75"/>
      <c r="BFO313" s="75"/>
      <c r="BFP313" s="75"/>
      <c r="BFQ313" s="75"/>
      <c r="BFR313" s="75"/>
      <c r="BFS313" s="75"/>
      <c r="BFT313" s="75"/>
      <c r="BFU313" s="75"/>
      <c r="BFV313" s="75"/>
      <c r="BFW313" s="75"/>
      <c r="BFX313" s="75"/>
      <c r="BFY313" s="75"/>
      <c r="BFZ313" s="75"/>
      <c r="BGA313" s="75"/>
      <c r="BGB313" s="75"/>
      <c r="BGC313" s="75"/>
      <c r="BGD313" s="75"/>
      <c r="BGE313" s="75"/>
      <c r="BGF313" s="75"/>
      <c r="BGG313" s="75"/>
      <c r="BGH313" s="75"/>
      <c r="BGI313" s="75"/>
      <c r="BGJ313" s="75"/>
      <c r="BGK313" s="75"/>
      <c r="BGL313" s="75"/>
      <c r="BGM313" s="75"/>
      <c r="BGN313" s="75"/>
      <c r="BGO313" s="75"/>
      <c r="BGP313" s="75"/>
      <c r="BGQ313" s="75"/>
      <c r="BGR313" s="75"/>
      <c r="BGS313" s="75"/>
      <c r="BGT313" s="75"/>
      <c r="BGU313" s="75"/>
      <c r="BGV313" s="75"/>
      <c r="BGW313" s="75"/>
      <c r="BGX313" s="75"/>
      <c r="BGY313" s="75"/>
      <c r="BGZ313" s="75"/>
      <c r="BHA313" s="75"/>
      <c r="BHB313" s="75"/>
      <c r="BHC313" s="75"/>
      <c r="BHD313" s="75"/>
      <c r="BHE313" s="75"/>
      <c r="BHF313" s="75"/>
      <c r="BHG313" s="75"/>
      <c r="BHH313" s="75"/>
      <c r="BHI313" s="75"/>
      <c r="BHJ313" s="75"/>
      <c r="BHK313" s="75"/>
      <c r="BHL313" s="75"/>
      <c r="BHM313" s="75"/>
      <c r="BHN313" s="75"/>
      <c r="BHO313" s="75"/>
      <c r="BHP313" s="75"/>
      <c r="BHQ313" s="75"/>
      <c r="BHR313" s="75"/>
      <c r="BHS313" s="75"/>
      <c r="BHT313" s="75"/>
      <c r="BHU313" s="75"/>
      <c r="BHV313" s="75"/>
      <c r="BHW313" s="75"/>
      <c r="BHX313" s="75"/>
      <c r="BHY313" s="75"/>
      <c r="BHZ313" s="75"/>
      <c r="BIA313" s="75"/>
      <c r="BIB313" s="75"/>
      <c r="BIC313" s="75"/>
      <c r="BID313" s="75"/>
      <c r="BIE313" s="75"/>
      <c r="BIF313" s="75"/>
      <c r="BIG313" s="75"/>
      <c r="BIH313" s="75"/>
      <c r="BII313" s="75"/>
      <c r="BIJ313" s="75"/>
      <c r="BIK313" s="75"/>
      <c r="BIL313" s="75"/>
      <c r="BIM313" s="75"/>
      <c r="BIN313" s="75"/>
      <c r="BIO313" s="75"/>
      <c r="BIP313" s="75"/>
      <c r="BIQ313" s="75"/>
      <c r="BIR313" s="75"/>
      <c r="BIS313" s="75"/>
      <c r="BIT313" s="75"/>
      <c r="BIU313" s="75"/>
      <c r="BIV313" s="75"/>
      <c r="BIW313" s="75"/>
      <c r="BIX313" s="75"/>
      <c r="BIY313" s="75"/>
      <c r="BIZ313" s="75"/>
      <c r="BJA313" s="75"/>
      <c r="BJB313" s="75"/>
      <c r="BJC313" s="75"/>
      <c r="BJD313" s="75"/>
      <c r="BJE313" s="75"/>
      <c r="BJF313" s="75"/>
      <c r="BJG313" s="75"/>
      <c r="BJH313" s="75"/>
      <c r="BJI313" s="75"/>
      <c r="BJJ313" s="75"/>
      <c r="BJK313" s="75"/>
      <c r="BJL313" s="75"/>
      <c r="BJM313" s="75"/>
      <c r="BJN313" s="75"/>
      <c r="BJO313" s="75"/>
      <c r="BJP313" s="75"/>
      <c r="BJQ313" s="75"/>
      <c r="BJR313" s="75"/>
      <c r="BJS313" s="75"/>
      <c r="BJT313" s="75"/>
      <c r="BJU313" s="75"/>
      <c r="BJV313" s="75"/>
      <c r="BJW313" s="75"/>
      <c r="BJX313" s="75"/>
      <c r="BJY313" s="75"/>
      <c r="BJZ313" s="75"/>
      <c r="BKA313" s="75"/>
      <c r="BKB313" s="75"/>
      <c r="BKC313" s="75"/>
      <c r="BKD313" s="75"/>
      <c r="BKE313" s="75"/>
      <c r="BKF313" s="75"/>
      <c r="BKG313" s="75"/>
      <c r="BKH313" s="75"/>
      <c r="BKI313" s="75"/>
      <c r="BKJ313" s="75"/>
      <c r="BKK313" s="75"/>
      <c r="BKL313" s="75"/>
      <c r="BKM313" s="75"/>
      <c r="BKN313" s="75"/>
      <c r="BKO313" s="75"/>
      <c r="BKP313" s="75"/>
      <c r="BKQ313" s="75"/>
      <c r="BKR313" s="75"/>
      <c r="BKS313" s="75"/>
      <c r="BKT313" s="75"/>
      <c r="BKU313" s="75"/>
      <c r="BKV313" s="75"/>
      <c r="BKW313" s="75"/>
      <c r="BKX313" s="75"/>
      <c r="BKY313" s="75"/>
      <c r="BKZ313" s="75"/>
      <c r="BLA313" s="75"/>
      <c r="BLB313" s="75"/>
      <c r="BLC313" s="75"/>
      <c r="BLD313" s="75"/>
      <c r="BLE313" s="75"/>
      <c r="BLF313" s="75"/>
      <c r="BLG313" s="75"/>
      <c r="BLH313" s="75"/>
      <c r="BLI313" s="75"/>
      <c r="BLJ313" s="75"/>
      <c r="BLK313" s="75"/>
      <c r="BLL313" s="75"/>
      <c r="BLM313" s="75"/>
      <c r="BLN313" s="75"/>
      <c r="BLO313" s="75"/>
      <c r="BLP313" s="75"/>
      <c r="BLQ313" s="75"/>
      <c r="BLR313" s="75"/>
      <c r="BLS313" s="75"/>
      <c r="BLT313" s="75"/>
      <c r="BLU313" s="75"/>
      <c r="BLV313" s="75"/>
      <c r="BLW313" s="75"/>
      <c r="BLX313" s="75"/>
      <c r="BLY313" s="75"/>
      <c r="BLZ313" s="75"/>
      <c r="BMA313" s="75"/>
      <c r="BMB313" s="75"/>
      <c r="BMC313" s="75"/>
      <c r="BMD313" s="75"/>
      <c r="BME313" s="75"/>
      <c r="BMF313" s="75"/>
      <c r="BMG313" s="75"/>
      <c r="BMH313" s="75"/>
      <c r="BMI313" s="75"/>
      <c r="BMJ313" s="75"/>
      <c r="BMK313" s="75"/>
      <c r="BML313" s="75"/>
      <c r="BMM313" s="75"/>
      <c r="BMN313" s="75"/>
      <c r="BMO313" s="75"/>
      <c r="BMP313" s="75"/>
      <c r="BMQ313" s="75"/>
      <c r="BMR313" s="75"/>
      <c r="BMS313" s="75"/>
      <c r="BMT313" s="75"/>
      <c r="BMU313" s="75"/>
      <c r="BMV313" s="75"/>
      <c r="BMW313" s="75"/>
      <c r="BMX313" s="75"/>
      <c r="BMY313" s="75"/>
      <c r="BMZ313" s="75"/>
      <c r="BNA313" s="75"/>
      <c r="BNB313" s="75"/>
      <c r="BNC313" s="75"/>
      <c r="BND313" s="75"/>
      <c r="BNE313" s="75"/>
      <c r="BNF313" s="75"/>
      <c r="BNG313" s="75"/>
      <c r="BNH313" s="75"/>
      <c r="BNI313" s="75"/>
      <c r="BNJ313" s="75"/>
      <c r="BNK313" s="75"/>
      <c r="BNL313" s="75"/>
      <c r="BNM313" s="75"/>
      <c r="BNN313" s="75"/>
      <c r="BNO313" s="75"/>
      <c r="BNP313" s="75"/>
      <c r="BNQ313" s="75"/>
      <c r="BNR313" s="75"/>
      <c r="BNS313" s="75"/>
      <c r="BNT313" s="75"/>
      <c r="BNU313" s="75"/>
      <c r="BNV313" s="75"/>
      <c r="BNW313" s="75"/>
      <c r="BNX313" s="75"/>
      <c r="BNY313" s="75"/>
      <c r="BNZ313" s="75"/>
      <c r="BOA313" s="75"/>
      <c r="BOB313" s="75"/>
      <c r="BOC313" s="75"/>
      <c r="BOD313" s="75"/>
      <c r="BOE313" s="75"/>
      <c r="BOF313" s="75"/>
      <c r="BOG313" s="75"/>
      <c r="BOH313" s="75"/>
      <c r="BOI313" s="75"/>
      <c r="BOJ313" s="75"/>
      <c r="BOK313" s="75"/>
      <c r="BOL313" s="75"/>
      <c r="BOM313" s="75"/>
      <c r="BON313" s="75"/>
      <c r="BOO313" s="75"/>
      <c r="BOP313" s="75"/>
      <c r="BOQ313" s="75"/>
      <c r="BOR313" s="75"/>
      <c r="BOS313" s="75"/>
      <c r="BOT313" s="75"/>
      <c r="BOU313" s="75"/>
      <c r="BOV313" s="75"/>
      <c r="BOW313" s="75"/>
      <c r="BOX313" s="75"/>
      <c r="BOY313" s="75"/>
      <c r="BOZ313" s="75"/>
      <c r="BPA313" s="75"/>
      <c r="BPB313" s="75"/>
      <c r="BPC313" s="75"/>
      <c r="BPD313" s="75"/>
      <c r="BPE313" s="75"/>
      <c r="BPF313" s="75"/>
      <c r="BPG313" s="75"/>
      <c r="BPH313" s="75"/>
      <c r="BPI313" s="75"/>
      <c r="BPJ313" s="75"/>
      <c r="BPK313" s="75"/>
      <c r="BPL313" s="75"/>
      <c r="BPM313" s="75"/>
      <c r="BPN313" s="75"/>
      <c r="BPO313" s="75"/>
      <c r="BPP313" s="75"/>
      <c r="BPQ313" s="75"/>
      <c r="BPR313" s="75"/>
      <c r="BPS313" s="75"/>
      <c r="BPT313" s="75"/>
      <c r="BPU313" s="75"/>
      <c r="BPV313" s="75"/>
      <c r="BPW313" s="75"/>
      <c r="BPX313" s="75"/>
      <c r="BPY313" s="75"/>
      <c r="BPZ313" s="75"/>
      <c r="BQA313" s="75"/>
      <c r="BQB313" s="75"/>
      <c r="BQC313" s="75"/>
      <c r="BQD313" s="75"/>
      <c r="BQE313" s="75"/>
      <c r="BQF313" s="75"/>
      <c r="BQG313" s="75"/>
      <c r="BQH313" s="75"/>
      <c r="BQI313" s="75"/>
      <c r="BQJ313" s="75"/>
      <c r="BQK313" s="75"/>
      <c r="BQL313" s="75"/>
      <c r="BQM313" s="75"/>
      <c r="BQN313" s="75"/>
      <c r="BQO313" s="75"/>
      <c r="BQP313" s="75"/>
      <c r="BQQ313" s="75"/>
      <c r="BQR313" s="75"/>
      <c r="BQS313" s="75"/>
      <c r="BQT313" s="75"/>
      <c r="BQU313" s="75"/>
      <c r="BQV313" s="75"/>
      <c r="BQW313" s="75"/>
      <c r="BQX313" s="75"/>
      <c r="BQY313" s="75"/>
      <c r="BQZ313" s="75"/>
      <c r="BRA313" s="75"/>
      <c r="BRB313" s="75"/>
      <c r="BRC313" s="75"/>
      <c r="BRD313" s="75"/>
      <c r="BRE313" s="75"/>
      <c r="BRF313" s="75"/>
      <c r="BRG313" s="75"/>
      <c r="BRH313" s="75"/>
      <c r="BRI313" s="75"/>
      <c r="BRJ313" s="75"/>
      <c r="BRK313" s="75"/>
      <c r="BRL313" s="75"/>
      <c r="BRM313" s="75"/>
      <c r="BRN313" s="75"/>
      <c r="BRO313" s="75"/>
      <c r="BRP313" s="75"/>
      <c r="BRQ313" s="75"/>
      <c r="BRR313" s="75"/>
      <c r="BRS313" s="75"/>
      <c r="BRT313" s="75"/>
      <c r="BRU313" s="75"/>
      <c r="BRV313" s="75"/>
      <c r="BRW313" s="75"/>
      <c r="BRX313" s="75"/>
      <c r="BRY313" s="75"/>
      <c r="BRZ313" s="75"/>
      <c r="BSA313" s="75"/>
      <c r="BSB313" s="75"/>
      <c r="BSC313" s="75"/>
      <c r="BSD313" s="75"/>
      <c r="BSE313" s="75"/>
      <c r="BSF313" s="75"/>
      <c r="BSG313" s="75"/>
      <c r="BSH313" s="75"/>
      <c r="BSI313" s="75"/>
      <c r="BSJ313" s="75"/>
      <c r="BSK313" s="75"/>
      <c r="BSL313" s="75"/>
      <c r="BSM313" s="75"/>
      <c r="BSN313" s="75"/>
      <c r="BSO313" s="75"/>
      <c r="BSP313" s="75"/>
      <c r="BSQ313" s="75"/>
      <c r="BSR313" s="75"/>
      <c r="BSS313" s="75"/>
      <c r="BST313" s="75"/>
      <c r="BSU313" s="75"/>
      <c r="BSV313" s="75"/>
      <c r="BSW313" s="75"/>
      <c r="BSX313" s="75"/>
      <c r="BSY313" s="75"/>
      <c r="BSZ313" s="75"/>
      <c r="BTA313" s="75"/>
      <c r="BTB313" s="75"/>
      <c r="BTC313" s="75"/>
      <c r="BTD313" s="75"/>
      <c r="BTE313" s="75"/>
      <c r="BTF313" s="75"/>
      <c r="BTG313" s="75"/>
      <c r="BTH313" s="75"/>
      <c r="BTI313" s="75"/>
      <c r="BTJ313" s="75"/>
      <c r="BTK313" s="75"/>
      <c r="BTL313" s="75"/>
      <c r="BTM313" s="75"/>
      <c r="BTN313" s="75"/>
      <c r="BTO313" s="75"/>
      <c r="BTP313" s="75"/>
      <c r="BTQ313" s="75"/>
      <c r="BTR313" s="75"/>
      <c r="BTS313" s="75"/>
      <c r="BTT313" s="75"/>
      <c r="BTU313" s="75"/>
      <c r="BTV313" s="75"/>
      <c r="BTW313" s="75"/>
      <c r="BTX313" s="75"/>
      <c r="BTY313" s="75"/>
      <c r="BTZ313" s="75"/>
      <c r="BUA313" s="75"/>
      <c r="BUB313" s="75"/>
      <c r="BUC313" s="75"/>
      <c r="BUD313" s="75"/>
      <c r="BUE313" s="75"/>
      <c r="BUF313" s="75"/>
      <c r="BUG313" s="75"/>
      <c r="BUH313" s="75"/>
      <c r="BUI313" s="75"/>
      <c r="BUJ313" s="75"/>
      <c r="BUK313" s="75"/>
      <c r="BUL313" s="75"/>
      <c r="BUM313" s="75"/>
      <c r="BUN313" s="75"/>
      <c r="BUO313" s="75"/>
      <c r="BUP313" s="75"/>
      <c r="BUQ313" s="75"/>
      <c r="BUR313" s="75"/>
      <c r="BUS313" s="75"/>
      <c r="BUT313" s="75"/>
      <c r="BUU313" s="75"/>
      <c r="BUV313" s="75"/>
      <c r="BUW313" s="75"/>
      <c r="BUX313" s="75"/>
      <c r="BUY313" s="75"/>
      <c r="BUZ313" s="75"/>
      <c r="BVA313" s="75"/>
      <c r="BVB313" s="75"/>
      <c r="BVC313" s="75"/>
      <c r="BVD313" s="75"/>
      <c r="BVE313" s="75"/>
      <c r="BVF313" s="75"/>
      <c r="BVG313" s="75"/>
      <c r="BVH313" s="75"/>
      <c r="BVI313" s="75"/>
      <c r="BVJ313" s="75"/>
      <c r="BVK313" s="75"/>
      <c r="BVL313" s="75"/>
      <c r="BVM313" s="75"/>
      <c r="BVN313" s="75"/>
      <c r="BVO313" s="75"/>
      <c r="BVP313" s="75"/>
      <c r="BVQ313" s="75"/>
      <c r="BVR313" s="75"/>
      <c r="BVS313" s="75"/>
      <c r="BVT313" s="75"/>
      <c r="BVU313" s="75"/>
      <c r="BVV313" s="75"/>
      <c r="BVW313" s="75"/>
      <c r="BVX313" s="75"/>
      <c r="BVY313" s="75"/>
      <c r="BVZ313" s="75"/>
      <c r="BWA313" s="75"/>
      <c r="BWB313" s="75"/>
      <c r="BWC313" s="75"/>
      <c r="BWD313" s="75"/>
      <c r="BWE313" s="75"/>
      <c r="BWF313" s="75"/>
      <c r="BWG313" s="75"/>
      <c r="BWH313" s="75"/>
      <c r="BWI313" s="75"/>
      <c r="BWJ313" s="75"/>
      <c r="BWK313" s="75"/>
      <c r="BWL313" s="75"/>
      <c r="BWM313" s="75"/>
      <c r="BWN313" s="75"/>
      <c r="BWO313" s="75"/>
      <c r="BWP313" s="75"/>
      <c r="BWQ313" s="75"/>
      <c r="BWR313" s="75"/>
      <c r="BWS313" s="75"/>
      <c r="BWT313" s="75"/>
      <c r="BWU313" s="75"/>
      <c r="BWV313" s="75"/>
      <c r="BWW313" s="75"/>
      <c r="BWX313" s="75"/>
      <c r="BWY313" s="75"/>
      <c r="BWZ313" s="75"/>
      <c r="BXA313" s="75"/>
      <c r="BXB313" s="75"/>
      <c r="BXC313" s="75"/>
      <c r="BXD313" s="75"/>
      <c r="BXE313" s="75"/>
      <c r="BXF313" s="75"/>
      <c r="BXG313" s="75"/>
      <c r="BXH313" s="75"/>
      <c r="BXI313" s="75"/>
      <c r="BXJ313" s="75"/>
      <c r="BXK313" s="75"/>
      <c r="BXL313" s="75"/>
      <c r="BXM313" s="75"/>
      <c r="BXN313" s="75"/>
      <c r="BXO313" s="75"/>
      <c r="BXP313" s="75"/>
      <c r="BXQ313" s="75"/>
      <c r="BXR313" s="75"/>
      <c r="BXS313" s="75"/>
      <c r="BXT313" s="75"/>
      <c r="BXU313" s="75"/>
      <c r="BXV313" s="75"/>
      <c r="BXW313" s="75"/>
      <c r="BXX313" s="75"/>
      <c r="BXY313" s="75"/>
      <c r="BXZ313" s="75"/>
      <c r="BYA313" s="75"/>
      <c r="BYB313" s="75"/>
      <c r="BYC313" s="75"/>
      <c r="BYD313" s="75"/>
      <c r="BYE313" s="75"/>
      <c r="BYF313" s="75"/>
      <c r="BYG313" s="75"/>
      <c r="BYH313" s="75"/>
      <c r="BYI313" s="75"/>
      <c r="BYJ313" s="75"/>
      <c r="BYK313" s="75"/>
      <c r="BYL313" s="75"/>
      <c r="BYM313" s="75"/>
      <c r="BYN313" s="75"/>
      <c r="BYO313" s="75"/>
      <c r="BYP313" s="75"/>
      <c r="BYQ313" s="75"/>
      <c r="BYR313" s="75"/>
      <c r="BYS313" s="75"/>
      <c r="BYT313" s="75"/>
      <c r="BYU313" s="75"/>
      <c r="BYV313" s="75"/>
      <c r="BYW313" s="75"/>
      <c r="BYX313" s="75"/>
      <c r="BYY313" s="75"/>
      <c r="BYZ313" s="75"/>
      <c r="BZA313" s="75"/>
      <c r="BZB313" s="75"/>
      <c r="BZC313" s="75"/>
      <c r="BZD313" s="75"/>
      <c r="BZE313" s="75"/>
      <c r="BZF313" s="75"/>
      <c r="BZG313" s="75"/>
      <c r="BZH313" s="75"/>
      <c r="BZI313" s="75"/>
      <c r="BZJ313" s="75"/>
      <c r="BZK313" s="75"/>
      <c r="BZL313" s="75"/>
      <c r="BZM313" s="75"/>
      <c r="BZN313" s="75"/>
      <c r="BZO313" s="75"/>
      <c r="BZP313" s="75"/>
      <c r="BZQ313" s="75"/>
      <c r="BZR313" s="75"/>
      <c r="BZS313" s="75"/>
      <c r="BZT313" s="75"/>
      <c r="BZU313" s="75"/>
      <c r="BZV313" s="75"/>
      <c r="BZW313" s="75"/>
      <c r="BZX313" s="75"/>
      <c r="BZY313" s="75"/>
      <c r="BZZ313" s="75"/>
      <c r="CAA313" s="75"/>
      <c r="CAB313" s="75"/>
      <c r="CAC313" s="75"/>
      <c r="CAD313" s="75"/>
      <c r="CAE313" s="75"/>
      <c r="CAF313" s="75"/>
      <c r="CAG313" s="75"/>
      <c r="CAH313" s="75"/>
      <c r="CAI313" s="75"/>
      <c r="CAJ313" s="75"/>
      <c r="CAK313" s="75"/>
      <c r="CAL313" s="75"/>
      <c r="CAM313" s="75"/>
      <c r="CAN313" s="75"/>
      <c r="CAO313" s="75"/>
      <c r="CAP313" s="75"/>
      <c r="CAQ313" s="75"/>
      <c r="CAR313" s="75"/>
      <c r="CAS313" s="75"/>
      <c r="CAT313" s="75"/>
      <c r="CAU313" s="75"/>
      <c r="CAV313" s="75"/>
      <c r="CAW313" s="75"/>
      <c r="CAX313" s="75"/>
      <c r="CAY313" s="75"/>
      <c r="CAZ313" s="75"/>
      <c r="CBA313" s="75"/>
      <c r="CBB313" s="75"/>
      <c r="CBC313" s="75"/>
      <c r="CBD313" s="75"/>
      <c r="CBE313" s="75"/>
      <c r="CBF313" s="75"/>
      <c r="CBG313" s="75"/>
      <c r="CBH313" s="75"/>
      <c r="CBI313" s="75"/>
      <c r="CBJ313" s="75"/>
      <c r="CBK313" s="75"/>
      <c r="CBL313" s="75"/>
      <c r="CBM313" s="75"/>
      <c r="CBN313" s="75"/>
      <c r="CBO313" s="75"/>
      <c r="CBP313" s="75"/>
      <c r="CBQ313" s="75"/>
      <c r="CBR313" s="75"/>
      <c r="CBS313" s="75"/>
      <c r="CBT313" s="75"/>
      <c r="CBU313" s="75"/>
      <c r="CBV313" s="75"/>
      <c r="CBW313" s="75"/>
      <c r="CBX313" s="75"/>
      <c r="CBY313" s="75"/>
      <c r="CBZ313" s="75"/>
      <c r="CCA313" s="75"/>
      <c r="CCB313" s="75"/>
      <c r="CCC313" s="75"/>
      <c r="CCD313" s="75"/>
      <c r="CCE313" s="75"/>
      <c r="CCF313" s="75"/>
      <c r="CCG313" s="75"/>
      <c r="CCH313" s="75"/>
      <c r="CCI313" s="75"/>
      <c r="CCJ313" s="75"/>
      <c r="CCK313" s="75"/>
      <c r="CCL313" s="75"/>
      <c r="CCM313" s="75"/>
      <c r="CCN313" s="75"/>
      <c r="CCO313" s="75"/>
      <c r="CCP313" s="75"/>
      <c r="CCQ313" s="75"/>
      <c r="CCR313" s="75"/>
      <c r="CCS313" s="75"/>
      <c r="CCT313" s="75"/>
      <c r="CCU313" s="75"/>
      <c r="CCV313" s="75"/>
      <c r="CCW313" s="75"/>
      <c r="CCX313" s="75"/>
      <c r="CCY313" s="75"/>
      <c r="CCZ313" s="75"/>
      <c r="CDA313" s="75"/>
      <c r="CDB313" s="75"/>
      <c r="CDC313" s="75"/>
      <c r="CDD313" s="75"/>
      <c r="CDE313" s="75"/>
      <c r="CDF313" s="75"/>
      <c r="CDG313" s="75"/>
      <c r="CDH313" s="75"/>
      <c r="CDI313" s="75"/>
      <c r="CDJ313" s="75"/>
      <c r="CDK313" s="75"/>
      <c r="CDL313" s="75"/>
      <c r="CDM313" s="75"/>
      <c r="CDN313" s="75"/>
      <c r="CDO313" s="75"/>
      <c r="CDP313" s="75"/>
      <c r="CDQ313" s="75"/>
      <c r="CDR313" s="75"/>
      <c r="CDS313" s="75"/>
      <c r="CDT313" s="75"/>
      <c r="CDU313" s="75"/>
      <c r="CDV313" s="75"/>
      <c r="CDW313" s="75"/>
      <c r="CDX313" s="75"/>
      <c r="CDY313" s="75"/>
      <c r="CDZ313" s="75"/>
      <c r="CEA313" s="75"/>
      <c r="CEB313" s="75"/>
      <c r="CEC313" s="75"/>
      <c r="CED313" s="75"/>
      <c r="CEE313" s="75"/>
      <c r="CEF313" s="75"/>
      <c r="CEG313" s="75"/>
      <c r="CEH313" s="75"/>
      <c r="CEI313" s="75"/>
      <c r="CEJ313" s="75"/>
      <c r="CEK313" s="75"/>
      <c r="CEL313" s="75"/>
      <c r="CEM313" s="75"/>
      <c r="CEN313" s="75"/>
      <c r="CEO313" s="75"/>
      <c r="CEP313" s="75"/>
      <c r="CEQ313" s="75"/>
      <c r="CER313" s="75"/>
      <c r="CES313" s="75"/>
      <c r="CET313" s="75"/>
      <c r="CEU313" s="75"/>
      <c r="CEV313" s="75"/>
      <c r="CEW313" s="75"/>
      <c r="CEX313" s="75"/>
      <c r="CEY313" s="75"/>
      <c r="CEZ313" s="75"/>
      <c r="CFA313" s="75"/>
      <c r="CFB313" s="75"/>
      <c r="CFC313" s="75"/>
      <c r="CFD313" s="75"/>
      <c r="CFE313" s="75"/>
      <c r="CFF313" s="75"/>
      <c r="CFG313" s="75"/>
      <c r="CFH313" s="75"/>
      <c r="CFI313" s="75"/>
      <c r="CFJ313" s="75"/>
      <c r="CFK313" s="75"/>
      <c r="CFL313" s="75"/>
      <c r="CFM313" s="75"/>
      <c r="CFN313" s="75"/>
      <c r="CFO313" s="75"/>
      <c r="CFP313" s="75"/>
      <c r="CFQ313" s="75"/>
      <c r="CFR313" s="75"/>
      <c r="CFS313" s="75"/>
      <c r="CFT313" s="75"/>
      <c r="CFU313" s="75"/>
      <c r="CFV313" s="75"/>
      <c r="CFW313" s="75"/>
      <c r="CFX313" s="75"/>
      <c r="CFY313" s="75"/>
      <c r="CFZ313" s="75"/>
      <c r="CGA313" s="75"/>
      <c r="CGB313" s="75"/>
      <c r="CGC313" s="75"/>
      <c r="CGD313" s="75"/>
      <c r="CGE313" s="75"/>
      <c r="CGF313" s="75"/>
      <c r="CGG313" s="75"/>
      <c r="CGH313" s="75"/>
      <c r="CGI313" s="75"/>
      <c r="CGJ313" s="75"/>
      <c r="CGK313" s="75"/>
      <c r="CGL313" s="75"/>
      <c r="CGM313" s="75"/>
      <c r="CGN313" s="75"/>
      <c r="CGO313" s="75"/>
      <c r="CGP313" s="75"/>
      <c r="CGQ313" s="75"/>
      <c r="CGR313" s="75"/>
      <c r="CGS313" s="75"/>
      <c r="CGT313" s="75"/>
      <c r="CGU313" s="75"/>
      <c r="CGV313" s="75"/>
      <c r="CGW313" s="75"/>
      <c r="CGX313" s="75"/>
      <c r="CGY313" s="75"/>
      <c r="CGZ313" s="75"/>
      <c r="CHA313" s="75"/>
      <c r="CHB313" s="75"/>
      <c r="CHC313" s="75"/>
      <c r="CHD313" s="75"/>
      <c r="CHE313" s="75"/>
      <c r="CHF313" s="75"/>
      <c r="CHG313" s="75"/>
      <c r="CHH313" s="75"/>
      <c r="CHI313" s="75"/>
      <c r="CHJ313" s="75"/>
      <c r="CHK313" s="75"/>
      <c r="CHL313" s="75"/>
      <c r="CHM313" s="75"/>
      <c r="CHN313" s="75"/>
      <c r="CHO313" s="75"/>
      <c r="CHP313" s="75"/>
      <c r="CHQ313" s="75"/>
      <c r="CHR313" s="75"/>
      <c r="CHS313" s="75"/>
      <c r="CHT313" s="75"/>
      <c r="CHU313" s="75"/>
      <c r="CHV313" s="75"/>
      <c r="CHW313" s="75"/>
      <c r="CHX313" s="75"/>
      <c r="CHY313" s="75"/>
      <c r="CHZ313" s="75"/>
      <c r="CIA313" s="75"/>
      <c r="CIB313" s="75"/>
      <c r="CIC313" s="75"/>
      <c r="CID313" s="75"/>
      <c r="CIE313" s="75"/>
      <c r="CIF313" s="75"/>
      <c r="CIG313" s="75"/>
      <c r="CIH313" s="75"/>
      <c r="CII313" s="75"/>
      <c r="CIJ313" s="75"/>
      <c r="CIK313" s="75"/>
      <c r="CIL313" s="75"/>
      <c r="CIM313" s="75"/>
      <c r="CIN313" s="75"/>
      <c r="CIO313" s="75"/>
      <c r="CIP313" s="75"/>
      <c r="CIQ313" s="75"/>
      <c r="CIR313" s="75"/>
      <c r="CIS313" s="75"/>
      <c r="CIT313" s="75"/>
      <c r="CIU313" s="75"/>
      <c r="CIV313" s="75"/>
      <c r="CIW313" s="75"/>
      <c r="CIX313" s="75"/>
      <c r="CIY313" s="75"/>
      <c r="CIZ313" s="75"/>
      <c r="CJA313" s="75"/>
      <c r="CJB313" s="75"/>
      <c r="CJC313" s="75"/>
      <c r="CJD313" s="75"/>
      <c r="CJE313" s="75"/>
      <c r="CJF313" s="75"/>
      <c r="CJG313" s="75"/>
      <c r="CJH313" s="75"/>
      <c r="CJI313" s="75"/>
      <c r="CJJ313" s="75"/>
      <c r="CJK313" s="75"/>
      <c r="CJL313" s="75"/>
      <c r="CJM313" s="75"/>
      <c r="CJN313" s="75"/>
      <c r="CJO313" s="75"/>
      <c r="CJP313" s="75"/>
      <c r="CJQ313" s="75"/>
      <c r="CJR313" s="75"/>
      <c r="CJS313" s="75"/>
      <c r="CJT313" s="75"/>
      <c r="CJU313" s="75"/>
      <c r="CJV313" s="75"/>
      <c r="CJW313" s="75"/>
      <c r="CJX313" s="75"/>
      <c r="CJY313" s="75"/>
      <c r="CJZ313" s="75"/>
      <c r="CKA313" s="75"/>
      <c r="CKB313" s="75"/>
      <c r="CKC313" s="75"/>
      <c r="CKD313" s="75"/>
      <c r="CKE313" s="75"/>
      <c r="CKF313" s="75"/>
      <c r="CKG313" s="75"/>
      <c r="CKH313" s="75"/>
      <c r="CKI313" s="75"/>
      <c r="CKJ313" s="75"/>
      <c r="CKK313" s="75"/>
      <c r="CKL313" s="75"/>
      <c r="CKM313" s="75"/>
      <c r="CKN313" s="75"/>
      <c r="CKO313" s="75"/>
      <c r="CKP313" s="75"/>
      <c r="CKQ313" s="75"/>
      <c r="CKR313" s="75"/>
      <c r="CKS313" s="75"/>
      <c r="CKT313" s="75"/>
      <c r="CKU313" s="75"/>
      <c r="CKV313" s="75"/>
      <c r="CKW313" s="75"/>
      <c r="CKX313" s="75"/>
      <c r="CKY313" s="75"/>
      <c r="CKZ313" s="75"/>
      <c r="CLA313" s="75"/>
      <c r="CLB313" s="75"/>
      <c r="CLC313" s="75"/>
      <c r="CLD313" s="75"/>
      <c r="CLE313" s="75"/>
      <c r="CLF313" s="75"/>
      <c r="CLG313" s="75"/>
      <c r="CLH313" s="75"/>
      <c r="CLI313" s="75"/>
      <c r="CLJ313" s="75"/>
      <c r="CLK313" s="75"/>
      <c r="CLL313" s="75"/>
      <c r="CLM313" s="75"/>
      <c r="CLN313" s="75"/>
      <c r="CLO313" s="75"/>
      <c r="CLP313" s="75"/>
      <c r="CLQ313" s="75"/>
      <c r="CLR313" s="75"/>
      <c r="CLS313" s="75"/>
      <c r="CLT313" s="75"/>
      <c r="CLU313" s="75"/>
      <c r="CLV313" s="75"/>
      <c r="CLW313" s="75"/>
      <c r="CLX313" s="75"/>
      <c r="CLY313" s="75"/>
      <c r="CLZ313" s="75"/>
      <c r="CMA313" s="75"/>
      <c r="CMB313" s="75"/>
      <c r="CMC313" s="75"/>
      <c r="CMD313" s="75"/>
      <c r="CME313" s="75"/>
      <c r="CMF313" s="75"/>
      <c r="CMG313" s="75"/>
      <c r="CMH313" s="75"/>
      <c r="CMI313" s="75"/>
      <c r="CMJ313" s="75"/>
      <c r="CMK313" s="75"/>
      <c r="CML313" s="75"/>
      <c r="CMM313" s="75"/>
      <c r="CMN313" s="75"/>
      <c r="CMO313" s="75"/>
      <c r="CMP313" s="75"/>
      <c r="CMQ313" s="75"/>
      <c r="CMR313" s="75"/>
      <c r="CMS313" s="75"/>
      <c r="CMT313" s="75"/>
      <c r="CMU313" s="75"/>
      <c r="CMV313" s="75"/>
      <c r="CMW313" s="75"/>
      <c r="CMX313" s="75"/>
      <c r="CMY313" s="75"/>
      <c r="CMZ313" s="75"/>
      <c r="CNA313" s="75"/>
      <c r="CNB313" s="75"/>
      <c r="CNC313" s="75"/>
      <c r="CND313" s="75"/>
      <c r="CNE313" s="75"/>
      <c r="CNF313" s="75"/>
      <c r="CNG313" s="75"/>
      <c r="CNH313" s="75"/>
      <c r="CNI313" s="75"/>
      <c r="CNJ313" s="75"/>
      <c r="CNK313" s="75"/>
      <c r="CNL313" s="75"/>
      <c r="CNM313" s="75"/>
      <c r="CNN313" s="75"/>
      <c r="CNO313" s="75"/>
      <c r="CNP313" s="75"/>
      <c r="CNQ313" s="75"/>
      <c r="CNR313" s="75"/>
      <c r="CNS313" s="75"/>
      <c r="CNT313" s="75"/>
      <c r="CNU313" s="75"/>
      <c r="CNV313" s="75"/>
      <c r="CNW313" s="75"/>
      <c r="CNX313" s="75"/>
      <c r="CNY313" s="75"/>
      <c r="CNZ313" s="75"/>
      <c r="COA313" s="75"/>
      <c r="COB313" s="75"/>
      <c r="COC313" s="75"/>
      <c r="COD313" s="75"/>
      <c r="COE313" s="75"/>
      <c r="COF313" s="75"/>
      <c r="COG313" s="75"/>
      <c r="COH313" s="75"/>
      <c r="COI313" s="75"/>
      <c r="COJ313" s="75"/>
      <c r="COK313" s="75"/>
      <c r="COL313" s="75"/>
      <c r="COM313" s="75"/>
      <c r="CON313" s="75"/>
      <c r="COO313" s="75"/>
      <c r="COP313" s="75"/>
      <c r="COQ313" s="75"/>
      <c r="COR313" s="75"/>
      <c r="COS313" s="75"/>
      <c r="COT313" s="75"/>
      <c r="COU313" s="75"/>
      <c r="COV313" s="75"/>
      <c r="COW313" s="75"/>
      <c r="COX313" s="75"/>
      <c r="COY313" s="75"/>
      <c r="COZ313" s="75"/>
      <c r="CPA313" s="75"/>
      <c r="CPB313" s="75"/>
      <c r="CPC313" s="75"/>
      <c r="CPD313" s="75"/>
      <c r="CPE313" s="75"/>
      <c r="CPF313" s="75"/>
      <c r="CPG313" s="75"/>
      <c r="CPH313" s="75"/>
      <c r="CPI313" s="75"/>
      <c r="CPJ313" s="75"/>
      <c r="CPK313" s="75"/>
      <c r="CPL313" s="75"/>
      <c r="CPM313" s="75"/>
      <c r="CPN313" s="75"/>
      <c r="CPO313" s="75"/>
      <c r="CPP313" s="75"/>
      <c r="CPQ313" s="75"/>
      <c r="CPR313" s="75"/>
      <c r="CPS313" s="75"/>
      <c r="CPT313" s="75"/>
      <c r="CPU313" s="75"/>
      <c r="CPV313" s="75"/>
      <c r="CPW313" s="75"/>
      <c r="CPX313" s="75"/>
      <c r="CPY313" s="75"/>
      <c r="CPZ313" s="75"/>
      <c r="CQA313" s="75"/>
      <c r="CQB313" s="75"/>
      <c r="CQC313" s="75"/>
      <c r="CQD313" s="75"/>
      <c r="CQE313" s="75"/>
      <c r="CQF313" s="75"/>
      <c r="CQG313" s="75"/>
      <c r="CQH313" s="75"/>
      <c r="CQI313" s="75"/>
      <c r="CQJ313" s="75"/>
      <c r="CQK313" s="75"/>
      <c r="CQL313" s="75"/>
      <c r="CQM313" s="75"/>
      <c r="CQN313" s="75"/>
      <c r="CQO313" s="75"/>
      <c r="CQP313" s="75"/>
      <c r="CQQ313" s="75"/>
      <c r="CQR313" s="75"/>
      <c r="CQS313" s="75"/>
      <c r="CQT313" s="75"/>
      <c r="CQU313" s="75"/>
      <c r="CQV313" s="75"/>
      <c r="CQW313" s="75"/>
      <c r="CQX313" s="75"/>
      <c r="CQY313" s="75"/>
      <c r="CQZ313" s="75"/>
      <c r="CRA313" s="75"/>
      <c r="CRB313" s="75"/>
      <c r="CRC313" s="75"/>
      <c r="CRD313" s="75"/>
      <c r="CRE313" s="75"/>
      <c r="CRF313" s="75"/>
      <c r="CRG313" s="75"/>
      <c r="CRH313" s="75"/>
      <c r="CRI313" s="75"/>
      <c r="CRJ313" s="75"/>
      <c r="CRK313" s="75"/>
      <c r="CRL313" s="75"/>
      <c r="CRM313" s="75"/>
      <c r="CRN313" s="75"/>
      <c r="CRO313" s="75"/>
      <c r="CRP313" s="75"/>
      <c r="CRQ313" s="75"/>
      <c r="CRR313" s="75"/>
      <c r="CRS313" s="75"/>
      <c r="CRT313" s="75"/>
      <c r="CRU313" s="75"/>
      <c r="CRV313" s="75"/>
      <c r="CRW313" s="75"/>
      <c r="CRX313" s="75"/>
      <c r="CRY313" s="75"/>
      <c r="CRZ313" s="75"/>
      <c r="CSA313" s="75"/>
      <c r="CSB313" s="75"/>
      <c r="CSC313" s="75"/>
      <c r="CSD313" s="75"/>
      <c r="CSE313" s="75"/>
      <c r="CSF313" s="75"/>
      <c r="CSG313" s="75"/>
      <c r="CSH313" s="75"/>
      <c r="CSI313" s="75"/>
      <c r="CSJ313" s="75"/>
      <c r="CSK313" s="75"/>
      <c r="CSL313" s="75"/>
      <c r="CSM313" s="75"/>
      <c r="CSN313" s="75"/>
      <c r="CSO313" s="75"/>
      <c r="CSP313" s="75"/>
      <c r="CSQ313" s="75"/>
      <c r="CSR313" s="75"/>
      <c r="CSS313" s="75"/>
      <c r="CST313" s="75"/>
      <c r="CSU313" s="75"/>
      <c r="CSV313" s="75"/>
      <c r="CSW313" s="75"/>
      <c r="CSX313" s="75"/>
      <c r="CSY313" s="75"/>
      <c r="CSZ313" s="75"/>
      <c r="CTA313" s="75"/>
      <c r="CTB313" s="75"/>
      <c r="CTC313" s="75"/>
      <c r="CTD313" s="75"/>
      <c r="CTE313" s="75"/>
      <c r="CTF313" s="75"/>
      <c r="CTG313" s="75"/>
      <c r="CTH313" s="75"/>
      <c r="CTI313" s="75"/>
      <c r="CTJ313" s="75"/>
      <c r="CTK313" s="75"/>
      <c r="CTL313" s="75"/>
      <c r="CTM313" s="75"/>
      <c r="CTN313" s="75"/>
      <c r="CTO313" s="75"/>
      <c r="CTP313" s="75"/>
      <c r="CTQ313" s="75"/>
      <c r="CTR313" s="75"/>
      <c r="CTS313" s="75"/>
      <c r="CTT313" s="75"/>
      <c r="CTU313" s="75"/>
      <c r="CTV313" s="75"/>
      <c r="CTW313" s="75"/>
      <c r="CTX313" s="75"/>
      <c r="CTY313" s="75"/>
      <c r="CTZ313" s="75"/>
      <c r="CUA313" s="75"/>
      <c r="CUB313" s="75"/>
      <c r="CUC313" s="75"/>
      <c r="CUD313" s="75"/>
      <c r="CUE313" s="75"/>
      <c r="CUF313" s="75"/>
      <c r="CUG313" s="75"/>
      <c r="CUH313" s="75"/>
      <c r="CUI313" s="75"/>
      <c r="CUJ313" s="75"/>
      <c r="CUK313" s="75"/>
      <c r="CUL313" s="75"/>
      <c r="CUM313" s="75"/>
      <c r="CUN313" s="75"/>
      <c r="CUO313" s="75"/>
      <c r="CUP313" s="75"/>
      <c r="CUQ313" s="75"/>
      <c r="CUR313" s="75"/>
      <c r="CUS313" s="75"/>
      <c r="CUT313" s="75"/>
      <c r="CUU313" s="75"/>
      <c r="CUV313" s="75"/>
      <c r="CUW313" s="75"/>
      <c r="CUX313" s="75"/>
      <c r="CUY313" s="75"/>
      <c r="CUZ313" s="75"/>
      <c r="CVA313" s="75"/>
      <c r="CVB313" s="75"/>
      <c r="CVC313" s="75"/>
      <c r="CVD313" s="75"/>
      <c r="CVE313" s="75"/>
      <c r="CVF313" s="75"/>
      <c r="CVG313" s="75"/>
      <c r="CVH313" s="75"/>
      <c r="CVI313" s="75"/>
      <c r="CVJ313" s="75"/>
      <c r="CVK313" s="75"/>
      <c r="CVL313" s="75"/>
      <c r="CVM313" s="75"/>
      <c r="CVN313" s="75"/>
      <c r="CVO313" s="75"/>
      <c r="CVP313" s="75"/>
      <c r="CVQ313" s="75"/>
      <c r="CVR313" s="75"/>
      <c r="CVS313" s="75"/>
      <c r="CVT313" s="75"/>
      <c r="CVU313" s="75"/>
      <c r="CVV313" s="75"/>
      <c r="CVW313" s="75"/>
      <c r="CVX313" s="75"/>
      <c r="CVY313" s="75"/>
      <c r="CVZ313" s="75"/>
      <c r="CWA313" s="75"/>
      <c r="CWB313" s="75"/>
      <c r="CWC313" s="75"/>
      <c r="CWD313" s="75"/>
      <c r="CWE313" s="75"/>
      <c r="CWF313" s="75"/>
      <c r="CWG313" s="75"/>
      <c r="CWH313" s="75"/>
      <c r="CWI313" s="75"/>
      <c r="CWJ313" s="75"/>
      <c r="CWK313" s="75"/>
      <c r="CWL313" s="75"/>
      <c r="CWM313" s="75"/>
      <c r="CWN313" s="75"/>
      <c r="CWO313" s="75"/>
      <c r="CWP313" s="75"/>
      <c r="CWQ313" s="75"/>
      <c r="CWR313" s="75"/>
      <c r="CWS313" s="75"/>
      <c r="CWT313" s="75"/>
      <c r="CWU313" s="75"/>
      <c r="CWV313" s="75"/>
      <c r="CWW313" s="75"/>
      <c r="CWX313" s="75"/>
      <c r="CWY313" s="75"/>
      <c r="CWZ313" s="75"/>
      <c r="CXA313" s="75"/>
      <c r="CXB313" s="75"/>
      <c r="CXC313" s="75"/>
      <c r="CXD313" s="75"/>
      <c r="CXE313" s="75"/>
      <c r="CXF313" s="75"/>
      <c r="CXG313" s="75"/>
      <c r="CXH313" s="75"/>
      <c r="CXI313" s="75"/>
      <c r="CXJ313" s="75"/>
      <c r="CXK313" s="75"/>
      <c r="CXL313" s="75"/>
      <c r="CXM313" s="75"/>
      <c r="CXN313" s="75"/>
      <c r="CXO313" s="75"/>
      <c r="CXP313" s="75"/>
      <c r="CXQ313" s="75"/>
      <c r="CXR313" s="75"/>
      <c r="CXS313" s="75"/>
      <c r="CXT313" s="75"/>
      <c r="CXU313" s="75"/>
      <c r="CXV313" s="75"/>
      <c r="CXW313" s="75"/>
      <c r="CXX313" s="75"/>
      <c r="CXY313" s="75"/>
      <c r="CXZ313" s="75"/>
      <c r="CYA313" s="75"/>
      <c r="CYB313" s="75"/>
      <c r="CYC313" s="75"/>
      <c r="CYD313" s="75"/>
      <c r="CYE313" s="75"/>
      <c r="CYF313" s="75"/>
      <c r="CYG313" s="75"/>
      <c r="CYH313" s="75"/>
      <c r="CYI313" s="75"/>
      <c r="CYJ313" s="75"/>
      <c r="CYK313" s="75"/>
      <c r="CYL313" s="75"/>
      <c r="CYM313" s="75"/>
      <c r="CYN313" s="75"/>
      <c r="CYO313" s="75"/>
      <c r="CYP313" s="75"/>
      <c r="CYQ313" s="75"/>
      <c r="CYR313" s="75"/>
      <c r="CYS313" s="75"/>
      <c r="CYT313" s="75"/>
      <c r="CYU313" s="75"/>
      <c r="CYV313" s="75"/>
      <c r="CYW313" s="75"/>
      <c r="CYX313" s="75"/>
      <c r="CYY313" s="75"/>
      <c r="CYZ313" s="75"/>
      <c r="CZA313" s="75"/>
      <c r="CZB313" s="75"/>
      <c r="CZC313" s="75"/>
      <c r="CZD313" s="75"/>
      <c r="CZE313" s="75"/>
      <c r="CZF313" s="75"/>
      <c r="CZG313" s="75"/>
      <c r="CZH313" s="75"/>
      <c r="CZI313" s="75"/>
      <c r="CZJ313" s="75"/>
      <c r="CZK313" s="75"/>
      <c r="CZL313" s="75"/>
      <c r="CZM313" s="75"/>
      <c r="CZN313" s="75"/>
      <c r="CZO313" s="75"/>
      <c r="CZP313" s="75"/>
      <c r="CZQ313" s="75"/>
      <c r="CZR313" s="75"/>
      <c r="CZS313" s="75"/>
      <c r="CZT313" s="75"/>
      <c r="CZU313" s="75"/>
      <c r="CZV313" s="75"/>
      <c r="CZW313" s="75"/>
      <c r="CZX313" s="75"/>
      <c r="CZY313" s="75"/>
      <c r="CZZ313" s="75"/>
      <c r="DAA313" s="75"/>
      <c r="DAB313" s="75"/>
      <c r="DAC313" s="75"/>
      <c r="DAD313" s="75"/>
      <c r="DAE313" s="75"/>
      <c r="DAF313" s="75"/>
      <c r="DAG313" s="75"/>
      <c r="DAH313" s="75"/>
      <c r="DAI313" s="75"/>
      <c r="DAJ313" s="75"/>
      <c r="DAK313" s="75"/>
      <c r="DAL313" s="75"/>
      <c r="DAM313" s="75"/>
      <c r="DAN313" s="75"/>
      <c r="DAO313" s="75"/>
      <c r="DAP313" s="75"/>
      <c r="DAQ313" s="75"/>
      <c r="DAR313" s="75"/>
      <c r="DAS313" s="75"/>
      <c r="DAT313" s="75"/>
      <c r="DAU313" s="75"/>
      <c r="DAV313" s="75"/>
      <c r="DAW313" s="75"/>
      <c r="DAX313" s="75"/>
      <c r="DAY313" s="75"/>
      <c r="DAZ313" s="75"/>
      <c r="DBA313" s="75"/>
      <c r="DBB313" s="75"/>
      <c r="DBC313" s="75"/>
      <c r="DBD313" s="75"/>
      <c r="DBE313" s="75"/>
      <c r="DBF313" s="75"/>
      <c r="DBG313" s="75"/>
      <c r="DBH313" s="75"/>
      <c r="DBI313" s="75"/>
      <c r="DBJ313" s="75"/>
      <c r="DBK313" s="75"/>
      <c r="DBL313" s="75"/>
      <c r="DBM313" s="75"/>
      <c r="DBN313" s="75"/>
      <c r="DBO313" s="75"/>
      <c r="DBP313" s="75"/>
      <c r="DBQ313" s="75"/>
      <c r="DBR313" s="75"/>
      <c r="DBS313" s="75"/>
      <c r="DBT313" s="75"/>
      <c r="DBU313" s="75"/>
      <c r="DBV313" s="75"/>
      <c r="DBW313" s="75"/>
      <c r="DBX313" s="75"/>
      <c r="DBY313" s="75"/>
      <c r="DBZ313" s="75"/>
      <c r="DCA313" s="75"/>
      <c r="DCB313" s="75"/>
      <c r="DCC313" s="75"/>
      <c r="DCD313" s="75"/>
      <c r="DCE313" s="75"/>
      <c r="DCF313" s="75"/>
      <c r="DCG313" s="75"/>
      <c r="DCH313" s="75"/>
      <c r="DCI313" s="75"/>
      <c r="DCJ313" s="75"/>
      <c r="DCK313" s="75"/>
      <c r="DCL313" s="75"/>
      <c r="DCM313" s="75"/>
      <c r="DCN313" s="75"/>
      <c r="DCO313" s="75"/>
      <c r="DCP313" s="75"/>
      <c r="DCQ313" s="75"/>
      <c r="DCR313" s="75"/>
      <c r="DCS313" s="75"/>
      <c r="DCT313" s="75"/>
      <c r="DCU313" s="75"/>
      <c r="DCV313" s="75"/>
      <c r="DCW313" s="75"/>
      <c r="DCX313" s="75"/>
      <c r="DCY313" s="75"/>
      <c r="DCZ313" s="75"/>
      <c r="DDA313" s="75"/>
      <c r="DDB313" s="75"/>
      <c r="DDC313" s="75"/>
      <c r="DDD313" s="75"/>
      <c r="DDE313" s="75"/>
      <c r="DDF313" s="75"/>
      <c r="DDG313" s="75"/>
      <c r="DDH313" s="75"/>
      <c r="DDI313" s="75"/>
      <c r="DDJ313" s="75"/>
      <c r="DDK313" s="75"/>
      <c r="DDL313" s="75"/>
      <c r="DDM313" s="75"/>
      <c r="DDN313" s="75"/>
      <c r="DDO313" s="75"/>
      <c r="DDP313" s="75"/>
      <c r="DDQ313" s="75"/>
      <c r="DDR313" s="75"/>
      <c r="DDS313" s="75"/>
      <c r="DDT313" s="75"/>
      <c r="DDU313" s="75"/>
      <c r="DDV313" s="75"/>
      <c r="DDW313" s="75"/>
      <c r="DDX313" s="75"/>
      <c r="DDY313" s="75"/>
      <c r="DDZ313" s="75"/>
      <c r="DEA313" s="75"/>
      <c r="DEB313" s="75"/>
      <c r="DEC313" s="75"/>
      <c r="DED313" s="75"/>
      <c r="DEE313" s="75"/>
      <c r="DEF313" s="75"/>
      <c r="DEG313" s="75"/>
      <c r="DEH313" s="75"/>
      <c r="DEI313" s="75"/>
      <c r="DEJ313" s="75"/>
      <c r="DEK313" s="75"/>
      <c r="DEL313" s="75"/>
      <c r="DEM313" s="75"/>
      <c r="DEN313" s="75"/>
      <c r="DEO313" s="75"/>
      <c r="DEP313" s="75"/>
      <c r="DEQ313" s="75"/>
      <c r="DER313" s="75"/>
      <c r="DES313" s="75"/>
      <c r="DET313" s="75"/>
      <c r="DEU313" s="75"/>
      <c r="DEV313" s="75"/>
      <c r="DEW313" s="75"/>
      <c r="DEX313" s="75"/>
      <c r="DEY313" s="75"/>
      <c r="DEZ313" s="75"/>
      <c r="DFA313" s="75"/>
      <c r="DFB313" s="75"/>
      <c r="DFC313" s="75"/>
      <c r="DFD313" s="75"/>
      <c r="DFE313" s="75"/>
      <c r="DFF313" s="75"/>
      <c r="DFG313" s="75"/>
      <c r="DFH313" s="75"/>
      <c r="DFI313" s="75"/>
      <c r="DFJ313" s="75"/>
      <c r="DFK313" s="75"/>
      <c r="DFL313" s="75"/>
      <c r="DFM313" s="75"/>
      <c r="DFN313" s="75"/>
      <c r="DFO313" s="75"/>
      <c r="DFP313" s="75"/>
      <c r="DFQ313" s="75"/>
      <c r="DFR313" s="75"/>
      <c r="DFS313" s="75"/>
      <c r="DFT313" s="75"/>
      <c r="DFU313" s="75"/>
      <c r="DFV313" s="75"/>
      <c r="DFW313" s="75"/>
      <c r="DFX313" s="75"/>
      <c r="DFY313" s="75"/>
      <c r="DFZ313" s="75"/>
      <c r="DGA313" s="75"/>
      <c r="DGB313" s="75"/>
      <c r="DGC313" s="75"/>
      <c r="DGD313" s="75"/>
      <c r="DGE313" s="75"/>
      <c r="DGF313" s="75"/>
      <c r="DGG313" s="75"/>
      <c r="DGH313" s="75"/>
      <c r="DGI313" s="75"/>
      <c r="DGJ313" s="75"/>
      <c r="DGK313" s="75"/>
      <c r="DGL313" s="75"/>
      <c r="DGM313" s="75"/>
      <c r="DGN313" s="75"/>
      <c r="DGO313" s="75"/>
      <c r="DGP313" s="75"/>
      <c r="DGQ313" s="75"/>
      <c r="DGR313" s="75"/>
      <c r="DGS313" s="75"/>
      <c r="DGT313" s="75"/>
      <c r="DGU313" s="75"/>
      <c r="DGV313" s="75"/>
      <c r="DGW313" s="75"/>
      <c r="DGX313" s="75"/>
      <c r="DGY313" s="75"/>
      <c r="DGZ313" s="75"/>
      <c r="DHA313" s="75"/>
      <c r="DHB313" s="75"/>
      <c r="DHC313" s="75"/>
      <c r="DHD313" s="75"/>
      <c r="DHE313" s="75"/>
      <c r="DHF313" s="75"/>
      <c r="DHG313" s="75"/>
      <c r="DHH313" s="75"/>
      <c r="DHI313" s="75"/>
      <c r="DHJ313" s="75"/>
      <c r="DHK313" s="75"/>
      <c r="DHL313" s="75"/>
      <c r="DHM313" s="75"/>
      <c r="DHN313" s="75"/>
      <c r="DHO313" s="75"/>
      <c r="DHP313" s="75"/>
      <c r="DHQ313" s="75"/>
      <c r="DHR313" s="75"/>
      <c r="DHS313" s="75"/>
      <c r="DHT313" s="75"/>
      <c r="DHU313" s="75"/>
      <c r="DHV313" s="75"/>
      <c r="DHW313" s="75"/>
      <c r="DHX313" s="75"/>
      <c r="DHY313" s="75"/>
      <c r="DHZ313" s="75"/>
      <c r="DIA313" s="75"/>
      <c r="DIB313" s="75"/>
      <c r="DIC313" s="75"/>
      <c r="DID313" s="75"/>
      <c r="DIE313" s="75"/>
      <c r="DIF313" s="75"/>
      <c r="DIG313" s="75"/>
      <c r="DIH313" s="75"/>
      <c r="DII313" s="75"/>
      <c r="DIJ313" s="75"/>
      <c r="DIK313" s="75"/>
      <c r="DIL313" s="75"/>
      <c r="DIM313" s="75"/>
      <c r="DIN313" s="75"/>
      <c r="DIO313" s="75"/>
      <c r="DIP313" s="75"/>
      <c r="DIQ313" s="75"/>
      <c r="DIR313" s="75"/>
      <c r="DIS313" s="75"/>
      <c r="DIT313" s="75"/>
      <c r="DIU313" s="75"/>
      <c r="DIV313" s="75"/>
      <c r="DIW313" s="75"/>
      <c r="DIX313" s="75"/>
      <c r="DIY313" s="75"/>
      <c r="DIZ313" s="75"/>
      <c r="DJA313" s="75"/>
      <c r="DJB313" s="75"/>
      <c r="DJC313" s="75"/>
      <c r="DJD313" s="75"/>
      <c r="DJE313" s="75"/>
      <c r="DJF313" s="75"/>
      <c r="DJG313" s="75"/>
      <c r="DJH313" s="75"/>
      <c r="DJI313" s="75"/>
      <c r="DJJ313" s="75"/>
      <c r="DJK313" s="75"/>
      <c r="DJL313" s="75"/>
      <c r="DJM313" s="75"/>
      <c r="DJN313" s="75"/>
      <c r="DJO313" s="75"/>
      <c r="DJP313" s="75"/>
      <c r="DJQ313" s="75"/>
      <c r="DJR313" s="75"/>
      <c r="DJS313" s="75"/>
      <c r="DJT313" s="75"/>
      <c r="DJU313" s="75"/>
      <c r="DJV313" s="75"/>
      <c r="DJW313" s="75"/>
      <c r="DJX313" s="75"/>
      <c r="DJY313" s="75"/>
      <c r="DJZ313" s="75"/>
      <c r="DKA313" s="75"/>
      <c r="DKB313" s="75"/>
      <c r="DKC313" s="75"/>
      <c r="DKD313" s="75"/>
      <c r="DKE313" s="75"/>
      <c r="DKF313" s="75"/>
      <c r="DKG313" s="75"/>
      <c r="DKH313" s="75"/>
      <c r="DKI313" s="75"/>
      <c r="DKJ313" s="75"/>
      <c r="DKK313" s="75"/>
      <c r="DKL313" s="75"/>
      <c r="DKM313" s="75"/>
      <c r="DKN313" s="75"/>
      <c r="DKO313" s="75"/>
      <c r="DKP313" s="75"/>
      <c r="DKQ313" s="75"/>
      <c r="DKR313" s="75"/>
      <c r="DKS313" s="75"/>
      <c r="DKT313" s="75"/>
      <c r="DKU313" s="75"/>
      <c r="DKV313" s="75"/>
      <c r="DKW313" s="75"/>
      <c r="DKX313" s="75"/>
      <c r="DKY313" s="75"/>
      <c r="DKZ313" s="75"/>
      <c r="DLA313" s="75"/>
      <c r="DLB313" s="75"/>
      <c r="DLC313" s="75"/>
      <c r="DLD313" s="75"/>
      <c r="DLE313" s="75"/>
      <c r="DLF313" s="75"/>
      <c r="DLG313" s="75"/>
      <c r="DLH313" s="75"/>
      <c r="DLI313" s="75"/>
      <c r="DLJ313" s="75"/>
      <c r="DLK313" s="75"/>
      <c r="DLL313" s="75"/>
      <c r="DLM313" s="75"/>
      <c r="DLN313" s="75"/>
      <c r="DLO313" s="75"/>
      <c r="DLP313" s="75"/>
      <c r="DLQ313" s="75"/>
      <c r="DLR313" s="75"/>
      <c r="DLS313" s="75"/>
      <c r="DLT313" s="75"/>
      <c r="DLU313" s="75"/>
      <c r="DLV313" s="75"/>
      <c r="DLW313" s="75"/>
      <c r="DLX313" s="75"/>
      <c r="DLY313" s="75"/>
      <c r="DLZ313" s="75"/>
      <c r="DMA313" s="75"/>
      <c r="DMB313" s="75"/>
      <c r="DMC313" s="75"/>
      <c r="DMD313" s="75"/>
      <c r="DME313" s="75"/>
      <c r="DMF313" s="75"/>
      <c r="DMG313" s="75"/>
      <c r="DMH313" s="75"/>
      <c r="DMI313" s="75"/>
      <c r="DMJ313" s="75"/>
      <c r="DMK313" s="75"/>
      <c r="DML313" s="75"/>
      <c r="DMM313" s="75"/>
      <c r="DMN313" s="75"/>
      <c r="DMO313" s="75"/>
      <c r="DMP313" s="75"/>
      <c r="DMQ313" s="75"/>
      <c r="DMR313" s="75"/>
      <c r="DMS313" s="75"/>
      <c r="DMT313" s="75"/>
      <c r="DMU313" s="75"/>
      <c r="DMV313" s="75"/>
      <c r="DMW313" s="75"/>
      <c r="DMX313" s="75"/>
      <c r="DMY313" s="75"/>
      <c r="DMZ313" s="75"/>
      <c r="DNA313" s="75"/>
      <c r="DNB313" s="75"/>
      <c r="DNC313" s="75"/>
      <c r="DND313" s="75"/>
      <c r="DNE313" s="75"/>
      <c r="DNF313" s="75"/>
      <c r="DNG313" s="75"/>
      <c r="DNH313" s="75"/>
      <c r="DNI313" s="75"/>
      <c r="DNJ313" s="75"/>
      <c r="DNK313" s="75"/>
      <c r="DNL313" s="75"/>
      <c r="DNM313" s="75"/>
      <c r="DNN313" s="75"/>
      <c r="DNO313" s="75"/>
      <c r="DNP313" s="75"/>
      <c r="DNQ313" s="75"/>
      <c r="DNR313" s="75"/>
      <c r="DNS313" s="75"/>
      <c r="DNT313" s="75"/>
      <c r="DNU313" s="75"/>
      <c r="DNV313" s="75"/>
      <c r="DNW313" s="75"/>
      <c r="DNX313" s="75"/>
      <c r="DNY313" s="75"/>
      <c r="DNZ313" s="75"/>
      <c r="DOA313" s="75"/>
      <c r="DOB313" s="75"/>
      <c r="DOC313" s="75"/>
      <c r="DOD313" s="75"/>
      <c r="DOE313" s="75"/>
      <c r="DOF313" s="75"/>
      <c r="DOG313" s="75"/>
      <c r="DOH313" s="75"/>
      <c r="DOI313" s="75"/>
      <c r="DOJ313" s="75"/>
      <c r="DOK313" s="75"/>
      <c r="DOL313" s="75"/>
      <c r="DOM313" s="75"/>
      <c r="DON313" s="75"/>
      <c r="DOO313" s="75"/>
      <c r="DOP313" s="75"/>
      <c r="DOQ313" s="75"/>
      <c r="DOR313" s="75"/>
      <c r="DOS313" s="75"/>
      <c r="DOT313" s="75"/>
      <c r="DOU313" s="75"/>
      <c r="DOV313" s="75"/>
      <c r="DOW313" s="75"/>
      <c r="DOX313" s="75"/>
      <c r="DOY313" s="75"/>
      <c r="DOZ313" s="75"/>
      <c r="DPA313" s="75"/>
      <c r="DPB313" s="75"/>
      <c r="DPC313" s="75"/>
      <c r="DPD313" s="75"/>
      <c r="DPE313" s="75"/>
      <c r="DPF313" s="75"/>
      <c r="DPG313" s="75"/>
      <c r="DPH313" s="75"/>
      <c r="DPI313" s="75"/>
      <c r="DPJ313" s="75"/>
      <c r="DPK313" s="75"/>
      <c r="DPL313" s="75"/>
      <c r="DPM313" s="75"/>
      <c r="DPN313" s="75"/>
      <c r="DPO313" s="75"/>
      <c r="DPP313" s="75"/>
      <c r="DPQ313" s="75"/>
      <c r="DPR313" s="75"/>
      <c r="DPS313" s="75"/>
      <c r="DPT313" s="75"/>
      <c r="DPU313" s="75"/>
      <c r="DPV313" s="75"/>
      <c r="DPW313" s="75"/>
      <c r="DPX313" s="75"/>
      <c r="DPY313" s="75"/>
      <c r="DPZ313" s="75"/>
      <c r="DQA313" s="75"/>
      <c r="DQB313" s="75"/>
      <c r="DQC313" s="75"/>
      <c r="DQD313" s="75"/>
      <c r="DQE313" s="75"/>
      <c r="DQF313" s="75"/>
      <c r="DQG313" s="75"/>
      <c r="DQH313" s="75"/>
      <c r="DQI313" s="75"/>
      <c r="DQJ313" s="75"/>
      <c r="DQK313" s="75"/>
      <c r="DQL313" s="75"/>
      <c r="DQM313" s="75"/>
      <c r="DQN313" s="75"/>
      <c r="DQO313" s="75"/>
      <c r="DQP313" s="75"/>
      <c r="DQQ313" s="75"/>
      <c r="DQR313" s="75"/>
      <c r="DQS313" s="75"/>
      <c r="DQT313" s="75"/>
      <c r="DQU313" s="75"/>
      <c r="DQV313" s="75"/>
      <c r="DQW313" s="75"/>
      <c r="DQX313" s="75"/>
      <c r="DQY313" s="75"/>
      <c r="DQZ313" s="75"/>
      <c r="DRA313" s="75"/>
      <c r="DRB313" s="75"/>
      <c r="DRC313" s="75"/>
      <c r="DRD313" s="75"/>
      <c r="DRE313" s="75"/>
      <c r="DRF313" s="75"/>
      <c r="DRG313" s="75"/>
      <c r="DRH313" s="75"/>
      <c r="DRI313" s="75"/>
      <c r="DRJ313" s="75"/>
      <c r="DRK313" s="75"/>
      <c r="DRL313" s="75"/>
      <c r="DRM313" s="75"/>
      <c r="DRN313" s="75"/>
      <c r="DRO313" s="75"/>
      <c r="DRP313" s="75"/>
      <c r="DRQ313" s="75"/>
      <c r="DRR313" s="75"/>
      <c r="DRS313" s="75"/>
      <c r="DRT313" s="75"/>
      <c r="DRU313" s="75"/>
      <c r="DRV313" s="75"/>
      <c r="DRW313" s="75"/>
      <c r="DRX313" s="75"/>
      <c r="DRY313" s="75"/>
      <c r="DRZ313" s="75"/>
      <c r="DSA313" s="75"/>
      <c r="DSB313" s="75"/>
      <c r="DSC313" s="75"/>
      <c r="DSD313" s="75"/>
      <c r="DSE313" s="75"/>
      <c r="DSF313" s="75"/>
      <c r="DSG313" s="75"/>
      <c r="DSH313" s="75"/>
      <c r="DSI313" s="75"/>
      <c r="DSJ313" s="75"/>
      <c r="DSK313" s="75"/>
      <c r="DSL313" s="75"/>
      <c r="DSM313" s="75"/>
      <c r="DSN313" s="75"/>
      <c r="DSO313" s="75"/>
      <c r="DSP313" s="75"/>
      <c r="DSQ313" s="75"/>
      <c r="DSR313" s="75"/>
      <c r="DSS313" s="75"/>
      <c r="DST313" s="75"/>
      <c r="DSU313" s="75"/>
      <c r="DSV313" s="75"/>
      <c r="DSW313" s="75"/>
      <c r="DSX313" s="75"/>
      <c r="DSY313" s="75"/>
      <c r="DSZ313" s="75"/>
      <c r="DTA313" s="75"/>
      <c r="DTB313" s="75"/>
      <c r="DTC313" s="75"/>
      <c r="DTD313" s="75"/>
      <c r="DTE313" s="75"/>
      <c r="DTF313" s="75"/>
      <c r="DTG313" s="75"/>
      <c r="DTH313" s="75"/>
      <c r="DTI313" s="75"/>
      <c r="DTJ313" s="75"/>
      <c r="DTK313" s="75"/>
      <c r="DTL313" s="75"/>
      <c r="DTM313" s="75"/>
      <c r="DTN313" s="75"/>
      <c r="DTO313" s="75"/>
      <c r="DTP313" s="75"/>
      <c r="DTQ313" s="75"/>
      <c r="DTR313" s="75"/>
      <c r="DTS313" s="75"/>
      <c r="DTT313" s="75"/>
      <c r="DTU313" s="75"/>
      <c r="DTV313" s="75"/>
      <c r="DTW313" s="75"/>
      <c r="DTX313" s="75"/>
      <c r="DTY313" s="75"/>
      <c r="DTZ313" s="75"/>
      <c r="DUA313" s="75"/>
      <c r="DUB313" s="75"/>
      <c r="DUC313" s="75"/>
      <c r="DUD313" s="75"/>
      <c r="DUE313" s="75"/>
      <c r="DUF313" s="75"/>
      <c r="DUG313" s="75"/>
      <c r="DUH313" s="75"/>
      <c r="DUI313" s="75"/>
      <c r="DUJ313" s="75"/>
      <c r="DUK313" s="75"/>
      <c r="DUL313" s="75"/>
      <c r="DUM313" s="75"/>
      <c r="DUN313" s="75"/>
      <c r="DUO313" s="75"/>
      <c r="DUP313" s="75"/>
      <c r="DUQ313" s="75"/>
      <c r="DUR313" s="75"/>
      <c r="DUS313" s="75"/>
      <c r="DUT313" s="75"/>
      <c r="DUU313" s="75"/>
      <c r="DUV313" s="75"/>
      <c r="DUW313" s="75"/>
      <c r="DUX313" s="75"/>
      <c r="DUY313" s="75"/>
      <c r="DUZ313" s="75"/>
      <c r="DVA313" s="75"/>
      <c r="DVB313" s="75"/>
      <c r="DVC313" s="75"/>
      <c r="DVD313" s="75"/>
      <c r="DVE313" s="75"/>
      <c r="DVF313" s="75"/>
      <c r="DVG313" s="75"/>
      <c r="DVH313" s="75"/>
      <c r="DVI313" s="75"/>
      <c r="DVJ313" s="75"/>
      <c r="DVK313" s="75"/>
      <c r="DVL313" s="75"/>
      <c r="DVM313" s="75"/>
      <c r="DVN313" s="75"/>
      <c r="DVO313" s="75"/>
      <c r="DVP313" s="75"/>
      <c r="DVQ313" s="75"/>
      <c r="DVR313" s="75"/>
      <c r="DVS313" s="75"/>
      <c r="DVT313" s="75"/>
      <c r="DVU313" s="75"/>
      <c r="DVV313" s="75"/>
      <c r="DVW313" s="75"/>
      <c r="DVX313" s="75"/>
      <c r="DVY313" s="75"/>
      <c r="DVZ313" s="75"/>
      <c r="DWA313" s="75"/>
      <c r="DWB313" s="75"/>
      <c r="DWC313" s="75"/>
      <c r="DWD313" s="75"/>
      <c r="DWE313" s="75"/>
      <c r="DWF313" s="75"/>
      <c r="DWG313" s="75"/>
      <c r="DWH313" s="75"/>
      <c r="DWI313" s="75"/>
      <c r="DWJ313" s="75"/>
      <c r="DWK313" s="75"/>
      <c r="DWL313" s="75"/>
      <c r="DWM313" s="75"/>
      <c r="DWN313" s="75"/>
      <c r="DWO313" s="75"/>
      <c r="DWP313" s="75"/>
      <c r="DWQ313" s="75"/>
      <c r="DWR313" s="75"/>
      <c r="DWS313" s="75"/>
      <c r="DWT313" s="75"/>
      <c r="DWU313" s="75"/>
      <c r="DWV313" s="75"/>
      <c r="DWW313" s="75"/>
      <c r="DWX313" s="75"/>
      <c r="DWY313" s="75"/>
      <c r="DWZ313" s="75"/>
      <c r="DXA313" s="75"/>
      <c r="DXB313" s="75"/>
      <c r="DXC313" s="75"/>
      <c r="DXD313" s="75"/>
      <c r="DXE313" s="75"/>
      <c r="DXF313" s="75"/>
      <c r="DXG313" s="75"/>
      <c r="DXH313" s="75"/>
      <c r="DXI313" s="75"/>
      <c r="DXJ313" s="75"/>
      <c r="DXK313" s="75"/>
      <c r="DXL313" s="75"/>
      <c r="DXM313" s="75"/>
      <c r="DXN313" s="75"/>
      <c r="DXO313" s="75"/>
      <c r="DXP313" s="75"/>
      <c r="DXQ313" s="75"/>
      <c r="DXR313" s="75"/>
      <c r="DXS313" s="75"/>
      <c r="DXT313" s="75"/>
      <c r="DXU313" s="75"/>
      <c r="DXV313" s="75"/>
      <c r="DXW313" s="75"/>
      <c r="DXX313" s="75"/>
      <c r="DXY313" s="75"/>
      <c r="DXZ313" s="75"/>
      <c r="DYA313" s="75"/>
      <c r="DYB313" s="75"/>
      <c r="DYC313" s="75"/>
      <c r="DYD313" s="75"/>
      <c r="DYE313" s="75"/>
      <c r="DYF313" s="75"/>
      <c r="DYG313" s="75"/>
      <c r="DYH313" s="75"/>
      <c r="DYI313" s="75"/>
      <c r="DYJ313" s="75"/>
      <c r="DYK313" s="75"/>
      <c r="DYL313" s="75"/>
      <c r="DYM313" s="75"/>
      <c r="DYN313" s="75"/>
      <c r="DYO313" s="75"/>
      <c r="DYP313" s="75"/>
      <c r="DYQ313" s="75"/>
      <c r="DYR313" s="75"/>
      <c r="DYS313" s="75"/>
      <c r="DYT313" s="75"/>
      <c r="DYU313" s="75"/>
      <c r="DYV313" s="75"/>
      <c r="DYW313" s="75"/>
      <c r="DYX313" s="75"/>
      <c r="DYY313" s="75"/>
      <c r="DYZ313" s="75"/>
      <c r="DZA313" s="75"/>
      <c r="DZB313" s="75"/>
      <c r="DZC313" s="75"/>
      <c r="DZD313" s="75"/>
      <c r="DZE313" s="75"/>
      <c r="DZF313" s="75"/>
      <c r="DZG313" s="75"/>
      <c r="DZH313" s="75"/>
      <c r="DZI313" s="75"/>
      <c r="DZJ313" s="75"/>
      <c r="DZK313" s="75"/>
      <c r="DZL313" s="75"/>
      <c r="DZM313" s="75"/>
      <c r="DZN313" s="75"/>
      <c r="DZO313" s="75"/>
      <c r="DZP313" s="75"/>
      <c r="DZQ313" s="75"/>
      <c r="DZR313" s="75"/>
      <c r="DZS313" s="75"/>
      <c r="DZT313" s="75"/>
      <c r="DZU313" s="75"/>
      <c r="DZV313" s="75"/>
      <c r="DZW313" s="75"/>
      <c r="DZX313" s="75"/>
      <c r="DZY313" s="75"/>
      <c r="DZZ313" s="75"/>
      <c r="EAA313" s="75"/>
      <c r="EAB313" s="75"/>
      <c r="EAC313" s="75"/>
      <c r="EAD313" s="75"/>
      <c r="EAE313" s="75"/>
      <c r="EAF313" s="75"/>
      <c r="EAG313" s="75"/>
      <c r="EAH313" s="75"/>
      <c r="EAI313" s="75"/>
      <c r="EAJ313" s="75"/>
      <c r="EAK313" s="75"/>
      <c r="EAL313" s="75"/>
      <c r="EAM313" s="75"/>
      <c r="EAN313" s="75"/>
      <c r="EAO313" s="75"/>
      <c r="EAP313" s="75"/>
      <c r="EAQ313" s="75"/>
      <c r="EAR313" s="75"/>
      <c r="EAS313" s="75"/>
      <c r="EAT313" s="75"/>
      <c r="EAU313" s="75"/>
      <c r="EAV313" s="75"/>
      <c r="EAW313" s="75"/>
      <c r="EAX313" s="75"/>
      <c r="EAY313" s="75"/>
      <c r="EAZ313" s="75"/>
      <c r="EBA313" s="75"/>
      <c r="EBB313" s="75"/>
      <c r="EBC313" s="75"/>
      <c r="EBD313" s="75"/>
      <c r="EBE313" s="75"/>
      <c r="EBF313" s="75"/>
      <c r="EBG313" s="75"/>
      <c r="EBH313" s="75"/>
      <c r="EBI313" s="75"/>
      <c r="EBJ313" s="75"/>
      <c r="EBK313" s="75"/>
      <c r="EBL313" s="75"/>
      <c r="EBM313" s="75"/>
      <c r="EBN313" s="75"/>
      <c r="EBO313" s="75"/>
      <c r="EBP313" s="75"/>
      <c r="EBQ313" s="75"/>
      <c r="EBR313" s="75"/>
      <c r="EBS313" s="75"/>
      <c r="EBT313" s="75"/>
      <c r="EBU313" s="75"/>
      <c r="EBV313" s="75"/>
      <c r="EBW313" s="75"/>
      <c r="EBX313" s="75"/>
      <c r="EBY313" s="75"/>
      <c r="EBZ313" s="75"/>
      <c r="ECA313" s="75"/>
      <c r="ECB313" s="75"/>
      <c r="ECC313" s="75"/>
      <c r="ECD313" s="75"/>
      <c r="ECE313" s="75"/>
      <c r="ECF313" s="75"/>
      <c r="ECG313" s="75"/>
      <c r="ECH313" s="75"/>
      <c r="ECI313" s="75"/>
      <c r="ECJ313" s="75"/>
      <c r="ECK313" s="75"/>
      <c r="ECL313" s="75"/>
      <c r="ECM313" s="75"/>
      <c r="ECN313" s="75"/>
      <c r="ECO313" s="75"/>
      <c r="ECP313" s="75"/>
      <c r="ECQ313" s="75"/>
      <c r="ECR313" s="75"/>
      <c r="ECS313" s="75"/>
      <c r="ECT313" s="75"/>
      <c r="ECU313" s="75"/>
      <c r="ECV313" s="75"/>
      <c r="ECW313" s="75"/>
      <c r="ECX313" s="75"/>
      <c r="ECY313" s="75"/>
      <c r="ECZ313" s="75"/>
      <c r="EDA313" s="75"/>
      <c r="EDB313" s="75"/>
      <c r="EDC313" s="75"/>
      <c r="EDD313" s="75"/>
      <c r="EDE313" s="75"/>
      <c r="EDF313" s="75"/>
      <c r="EDG313" s="75"/>
      <c r="EDH313" s="75"/>
      <c r="EDI313" s="75"/>
      <c r="EDJ313" s="75"/>
      <c r="EDK313" s="75"/>
      <c r="EDL313" s="75"/>
      <c r="EDM313" s="75"/>
      <c r="EDN313" s="75"/>
      <c r="EDO313" s="75"/>
      <c r="EDP313" s="75"/>
      <c r="EDQ313" s="75"/>
      <c r="EDR313" s="75"/>
      <c r="EDS313" s="75"/>
      <c r="EDT313" s="75"/>
      <c r="EDU313" s="75"/>
      <c r="EDV313" s="75"/>
      <c r="EDW313" s="75"/>
      <c r="EDX313" s="75"/>
      <c r="EDY313" s="75"/>
      <c r="EDZ313" s="75"/>
      <c r="EEA313" s="75"/>
      <c r="EEB313" s="75"/>
      <c r="EEC313" s="75"/>
      <c r="EED313" s="75"/>
      <c r="EEE313" s="75"/>
      <c r="EEF313" s="75"/>
      <c r="EEG313" s="75"/>
      <c r="EEH313" s="75"/>
      <c r="EEI313" s="75"/>
      <c r="EEJ313" s="75"/>
      <c r="EEK313" s="75"/>
      <c r="EEL313" s="75"/>
      <c r="EEM313" s="75"/>
      <c r="EEN313" s="75"/>
      <c r="EEO313" s="75"/>
      <c r="EEP313" s="75"/>
      <c r="EEQ313" s="75"/>
      <c r="EER313" s="75"/>
      <c r="EES313" s="75"/>
      <c r="EET313" s="75"/>
      <c r="EEU313" s="75"/>
      <c r="EEV313" s="75"/>
      <c r="EEW313" s="75"/>
      <c r="EEX313" s="75"/>
      <c r="EEY313" s="75"/>
      <c r="EEZ313" s="75"/>
      <c r="EFA313" s="75"/>
      <c r="EFB313" s="75"/>
      <c r="EFC313" s="75"/>
      <c r="EFD313" s="75"/>
      <c r="EFE313" s="75"/>
      <c r="EFF313" s="75"/>
      <c r="EFG313" s="75"/>
      <c r="EFH313" s="75"/>
      <c r="EFI313" s="75"/>
      <c r="EFJ313" s="75"/>
      <c r="EFK313" s="75"/>
      <c r="EFL313" s="75"/>
      <c r="EFM313" s="75"/>
      <c r="EFN313" s="75"/>
      <c r="EFO313" s="75"/>
      <c r="EFP313" s="75"/>
      <c r="EFQ313" s="75"/>
      <c r="EFR313" s="75"/>
      <c r="EFS313" s="75"/>
      <c r="EFT313" s="75"/>
      <c r="EFU313" s="75"/>
      <c r="EFV313" s="75"/>
      <c r="EFW313" s="75"/>
      <c r="EFX313" s="75"/>
      <c r="EFY313" s="75"/>
      <c r="EFZ313" s="75"/>
      <c r="EGA313" s="75"/>
      <c r="EGB313" s="75"/>
      <c r="EGC313" s="75"/>
      <c r="EGD313" s="75"/>
      <c r="EGE313" s="75"/>
      <c r="EGF313" s="75"/>
      <c r="EGG313" s="75"/>
      <c r="EGH313" s="75"/>
      <c r="EGI313" s="75"/>
      <c r="EGJ313" s="75"/>
      <c r="EGK313" s="75"/>
      <c r="EGL313" s="75"/>
      <c r="EGM313" s="75"/>
      <c r="EGN313" s="75"/>
      <c r="EGO313" s="75"/>
      <c r="EGP313" s="75"/>
      <c r="EGQ313" s="75"/>
      <c r="EGR313" s="75"/>
      <c r="EGS313" s="75"/>
      <c r="EGT313" s="75"/>
      <c r="EGU313" s="75"/>
      <c r="EGV313" s="75"/>
      <c r="EGW313" s="75"/>
      <c r="EGX313" s="75"/>
      <c r="EGY313" s="75"/>
      <c r="EGZ313" s="75"/>
      <c r="EHA313" s="75"/>
      <c r="EHB313" s="75"/>
      <c r="EHC313" s="75"/>
      <c r="EHD313" s="75"/>
      <c r="EHE313" s="75"/>
      <c r="EHF313" s="75"/>
      <c r="EHG313" s="75"/>
      <c r="EHH313" s="75"/>
      <c r="EHI313" s="75"/>
      <c r="EHJ313" s="75"/>
      <c r="EHK313" s="75"/>
      <c r="EHL313" s="75"/>
      <c r="EHM313" s="75"/>
      <c r="EHN313" s="75"/>
      <c r="EHO313" s="75"/>
      <c r="EHP313" s="75"/>
      <c r="EHQ313" s="75"/>
      <c r="EHR313" s="75"/>
      <c r="EHS313" s="75"/>
      <c r="EHT313" s="75"/>
      <c r="EHU313" s="75"/>
      <c r="EHV313" s="75"/>
      <c r="EHW313" s="75"/>
      <c r="EHX313" s="75"/>
      <c r="EHY313" s="75"/>
      <c r="EHZ313" s="75"/>
      <c r="EIA313" s="75"/>
      <c r="EIB313" s="75"/>
      <c r="EIC313" s="75"/>
      <c r="EID313" s="75"/>
      <c r="EIE313" s="75"/>
      <c r="EIF313" s="75"/>
      <c r="EIG313" s="75"/>
      <c r="EIH313" s="75"/>
      <c r="EII313" s="75"/>
      <c r="EIJ313" s="75"/>
      <c r="EIK313" s="75"/>
      <c r="EIL313" s="75"/>
      <c r="EIM313" s="75"/>
      <c r="EIN313" s="75"/>
      <c r="EIO313" s="75"/>
      <c r="EIP313" s="75"/>
      <c r="EIQ313" s="75"/>
    </row>
    <row r="314" spans="1:3631" customFormat="1" x14ac:dyDescent="0.25">
      <c r="A314" s="6"/>
      <c r="B314" s="248"/>
      <c r="C314" s="248"/>
      <c r="D314" s="248"/>
      <c r="E314" s="48"/>
      <c r="F314" s="48"/>
      <c r="G314" s="111"/>
      <c r="H314" s="48"/>
      <c r="I314" s="48"/>
      <c r="J314" s="48"/>
      <c r="K314" s="48"/>
      <c r="L314" s="48"/>
      <c r="M314" s="48"/>
      <c r="N314" s="48"/>
      <c r="O314" s="48"/>
    </row>
    <row r="315" spans="1:3631" customFormat="1" ht="18.75" thickBot="1" x14ac:dyDescent="0.3">
      <c r="A315" s="157" t="s">
        <v>204</v>
      </c>
      <c r="B315" s="258"/>
      <c r="C315" s="258"/>
      <c r="D315" s="258"/>
      <c r="E315" s="106">
        <f>E313+E307+E300+E293+E287+E280+E272+E266+E258+E244+E238+E230+E222+E215+E203</f>
        <v>100722.27</v>
      </c>
      <c r="F315" s="106">
        <f t="shared" ref="F315:I315" si="46">F313+F307+F300+F293+F287+F280+F272+F266+F258+F244+F238+F230+F222+F215+F203</f>
        <v>104544.42</v>
      </c>
      <c r="G315" s="106">
        <f t="shared" si="46"/>
        <v>0</v>
      </c>
      <c r="H315" s="106">
        <f t="shared" si="46"/>
        <v>105786.52</v>
      </c>
      <c r="I315" s="106">
        <f t="shared" si="46"/>
        <v>106241.48000000001</v>
      </c>
      <c r="J315" s="106">
        <f>J313+J293+J287+J280+J272+J266+J258+J244+J238+J230+J222+J215+J203</f>
        <v>28961.690999999999</v>
      </c>
      <c r="K315" s="106">
        <f>K313+K293+K287+K280+K272+K266+K258+K244+K238+K230+K222+K215+K203</f>
        <v>0</v>
      </c>
      <c r="L315" s="106">
        <f>L313+L300+L293+L287+L280+L272+L266+L258+L244+L238+L230+L222+L215+L203</f>
        <v>97914.25</v>
      </c>
      <c r="M315" s="106">
        <f>M313+M300+M293+M287+M280+M272+M266+M258+M244+M238+M230+M222+M215+M203</f>
        <v>97625.625</v>
      </c>
      <c r="N315" s="106">
        <f>N313+N293+N287+N280+N272+N266+N258+N244+N238+N230+N222+N215+N203</f>
        <v>29250.315999999999</v>
      </c>
      <c r="O315" s="106">
        <f>N315-J315</f>
        <v>288.625</v>
      </c>
    </row>
    <row r="316" spans="1:3631" customFormat="1" ht="18.75" thickTop="1" x14ac:dyDescent="0.25">
      <c r="A316" s="6"/>
      <c r="B316" s="248"/>
      <c r="C316" s="248"/>
      <c r="D316" s="2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</row>
    <row r="317" spans="1:3631" customFormat="1" ht="18.75" thickBot="1" x14ac:dyDescent="0.3">
      <c r="A317" s="158" t="s">
        <v>205</v>
      </c>
      <c r="B317" s="259">
        <f>B90+B100+B139+B146+B151+B160+B167+B173+B186+B203+B215+B222+B230+B238+B244+B258+B266+B272+B280+B287+B293+B300+B307+B313</f>
        <v>180032</v>
      </c>
      <c r="C317" s="259">
        <f>C90+C100+C139+C146+C151+C160+C167+C173+C186+C203+C215+C222+C230+C238+C244+C258+C266+C272+C280+C287+C293+C300+C307+C313</f>
        <v>180081</v>
      </c>
      <c r="D317" s="259"/>
      <c r="E317" s="159">
        <f t="shared" ref="E317:O317" si="47">E315+E188+E152+E140</f>
        <v>178768.87</v>
      </c>
      <c r="F317" s="159">
        <f t="shared" si="47"/>
        <v>195205.18666666668</v>
      </c>
      <c r="G317" s="159">
        <f t="shared" si="47"/>
        <v>0</v>
      </c>
      <c r="H317" s="159">
        <f t="shared" si="47"/>
        <v>155500.65000000002</v>
      </c>
      <c r="I317" s="159">
        <f t="shared" si="47"/>
        <v>155220.19000000003</v>
      </c>
      <c r="J317" s="159">
        <f t="shared" si="47"/>
        <v>160199.33100000001</v>
      </c>
      <c r="K317" s="159">
        <f t="shared" si="47"/>
        <v>0</v>
      </c>
      <c r="L317" s="159">
        <f t="shared" si="47"/>
        <v>168153.33000000002</v>
      </c>
      <c r="M317" s="159">
        <f t="shared" si="47"/>
        <v>178955.20500000002</v>
      </c>
      <c r="N317" s="159">
        <f t="shared" si="47"/>
        <v>149397.45600000001</v>
      </c>
      <c r="O317" s="228">
        <f t="shared" si="47"/>
        <v>-10801.875</v>
      </c>
    </row>
    <row r="318" spans="1:3631" customFormat="1" x14ac:dyDescent="0.25">
      <c r="A318" s="6"/>
      <c r="B318" s="6"/>
      <c r="C318" s="6"/>
      <c r="D318" s="6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</row>
    <row r="319" spans="1:3631" x14ac:dyDescent="0.25">
      <c r="A319" s="347" t="s">
        <v>636</v>
      </c>
      <c r="B319" s="347"/>
      <c r="C319" s="347"/>
      <c r="D319" s="348">
        <f>D91+D101+D140+D152+D161+D168+D174+D187+D204+D216+D223+D231+D239+D245+D259+D301+D308</f>
        <v>171819</v>
      </c>
    </row>
  </sheetData>
  <mergeCells count="4">
    <mergeCell ref="A4:A5"/>
    <mergeCell ref="E4:F4"/>
    <mergeCell ref="L4:M4"/>
    <mergeCell ref="B4:D4"/>
  </mergeCells>
  <pageMargins left="0.7" right="0.7" top="0.75" bottom="0.75" header="0.3" footer="0.3"/>
  <pageSetup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C41A-5B68-43F9-BBB1-EFC9D5768AD4}">
  <sheetPr>
    <pageSetUpPr fitToPage="1"/>
  </sheetPr>
  <dimension ref="A1:BE29"/>
  <sheetViews>
    <sheetView workbookViewId="0">
      <selection activeCell="B13" sqref="B13"/>
    </sheetView>
  </sheetViews>
  <sheetFormatPr defaultRowHeight="18.75" x14ac:dyDescent="0.3"/>
  <cols>
    <col min="1" max="1" width="2.85546875" style="238" customWidth="1"/>
    <col min="2" max="2" width="42.140625" style="153" customWidth="1"/>
    <col min="3" max="3" width="16.28515625" style="163" hidden="1" customWidth="1"/>
    <col min="4" max="4" width="2.140625" style="163" hidden="1" customWidth="1"/>
    <col min="5" max="5" width="15.5703125" style="163" hidden="1" customWidth="1"/>
    <col min="6" max="6" width="2.140625" style="163" hidden="1" customWidth="1"/>
    <col min="7" max="7" width="18.28515625" style="163" hidden="1" customWidth="1"/>
    <col min="8" max="8" width="2.140625" style="163" hidden="1" customWidth="1"/>
    <col min="9" max="9" width="18.28515625" style="163" hidden="1" customWidth="1"/>
    <col min="10" max="10" width="2.140625" style="163" hidden="1" customWidth="1"/>
    <col min="11" max="11" width="21.28515625" style="163" hidden="1" customWidth="1"/>
    <col min="12" max="12" width="2.140625" style="163" hidden="1" customWidth="1"/>
    <col min="13" max="13" width="23" style="163" hidden="1" customWidth="1"/>
    <col min="14" max="14" width="2.140625" style="163" hidden="1" customWidth="1"/>
    <col min="15" max="15" width="24" style="163" hidden="1" customWidth="1"/>
    <col min="16" max="16" width="2.140625" style="163" hidden="1" customWidth="1"/>
    <col min="17" max="17" width="17.140625" style="163" hidden="1" customWidth="1"/>
    <col min="18" max="18" width="2.140625" style="163" hidden="1" customWidth="1"/>
    <col min="19" max="19" width="21.85546875" style="163" hidden="1" customWidth="1"/>
    <col min="20" max="20" width="2.140625" style="163" hidden="1" customWidth="1"/>
    <col min="21" max="21" width="16.28515625" style="163" hidden="1" customWidth="1"/>
    <col min="22" max="22" width="2.140625" style="163" hidden="1" customWidth="1"/>
    <col min="23" max="23" width="22.140625" style="163" hidden="1" customWidth="1"/>
    <col min="24" max="24" width="2.140625" style="163" hidden="1" customWidth="1"/>
    <col min="25" max="25" width="18.28515625" style="163" hidden="1" customWidth="1"/>
    <col min="26" max="26" width="2.140625" style="163" hidden="1" customWidth="1"/>
    <col min="27" max="27" width="19.140625" style="163" hidden="1" customWidth="1"/>
    <col min="28" max="28" width="2.140625" style="163" hidden="1" customWidth="1"/>
    <col min="29" max="29" width="14.85546875" style="163" hidden="1" customWidth="1"/>
    <col min="30" max="30" width="2.140625" style="163" hidden="1" customWidth="1"/>
    <col min="31" max="31" width="18.140625" style="163" hidden="1" customWidth="1"/>
    <col min="32" max="32" width="2.140625" style="163" hidden="1" customWidth="1"/>
    <col min="33" max="33" width="18.140625" style="163" hidden="1" customWidth="1"/>
    <col min="34" max="34" width="2.140625" style="163" hidden="1" customWidth="1"/>
    <col min="35" max="35" width="21.140625" style="163" hidden="1" customWidth="1"/>
    <col min="36" max="36" width="2.140625" style="163" hidden="1" customWidth="1"/>
    <col min="37" max="37" width="13.42578125" style="163" hidden="1" customWidth="1"/>
    <col min="38" max="38" width="2.140625" style="163" hidden="1" customWidth="1"/>
    <col min="39" max="39" width="11.5703125" style="163" hidden="1" customWidth="1"/>
    <col min="40" max="40" width="2.140625" style="163" hidden="1" customWidth="1"/>
    <col min="41" max="41" width="14.7109375" style="163" hidden="1" customWidth="1"/>
    <col min="42" max="42" width="2.140625" style="163" hidden="1" customWidth="1"/>
    <col min="43" max="43" width="21.42578125" style="163" hidden="1" customWidth="1"/>
    <col min="44" max="44" width="2.140625" style="163" hidden="1" customWidth="1"/>
    <col min="45" max="45" width="17" style="163" hidden="1" customWidth="1"/>
    <col min="46" max="46" width="2.140625" style="163" hidden="1" customWidth="1"/>
    <col min="47" max="47" width="11.28515625" style="163" hidden="1" customWidth="1"/>
    <col min="48" max="48" width="2.140625" style="163" hidden="1" customWidth="1"/>
    <col min="49" max="49" width="31.7109375" style="163" customWidth="1"/>
    <col min="50" max="50" width="2.140625" style="163" customWidth="1"/>
    <col min="51" max="51" width="28.28515625" style="163" customWidth="1"/>
    <col min="52" max="52" width="2.140625" style="163" customWidth="1"/>
    <col min="53" max="53" width="19" style="163" customWidth="1"/>
    <col min="54" max="54" width="2.140625" style="163" customWidth="1"/>
    <col min="55" max="55" width="23.42578125" style="163" customWidth="1"/>
    <col min="56" max="56" width="2.140625" style="163" customWidth="1"/>
    <col min="57" max="57" width="35.85546875" style="163" customWidth="1"/>
  </cols>
  <sheetData>
    <row r="1" spans="1:57" s="233" customFormat="1" x14ac:dyDescent="0.3">
      <c r="A1" s="230"/>
      <c r="B1" s="240" t="s">
        <v>290</v>
      </c>
      <c r="C1" s="232"/>
      <c r="D1" s="232"/>
      <c r="E1" s="232"/>
      <c r="F1" s="232"/>
      <c r="G1" s="231" t="s">
        <v>247</v>
      </c>
      <c r="H1" s="232"/>
      <c r="I1" s="231" t="s">
        <v>248</v>
      </c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1" t="s">
        <v>249</v>
      </c>
      <c r="AF1" s="232"/>
      <c r="AG1" s="231" t="s">
        <v>250</v>
      </c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</row>
    <row r="2" spans="1:57" s="233" customFormat="1" ht="19.5" thickBot="1" x14ac:dyDescent="0.35">
      <c r="A2" s="230"/>
      <c r="B2" s="231"/>
      <c r="C2" s="234" t="s">
        <v>251</v>
      </c>
      <c r="D2" s="232"/>
      <c r="E2" s="234" t="s">
        <v>252</v>
      </c>
      <c r="F2" s="232"/>
      <c r="G2" s="234" t="s">
        <v>253</v>
      </c>
      <c r="H2" s="232"/>
      <c r="I2" s="234" t="s">
        <v>253</v>
      </c>
      <c r="J2" s="232"/>
      <c r="K2" s="234" t="s">
        <v>254</v>
      </c>
      <c r="L2" s="232"/>
      <c r="M2" s="234" t="s">
        <v>255</v>
      </c>
      <c r="N2" s="232"/>
      <c r="O2" s="234" t="s">
        <v>256</v>
      </c>
      <c r="P2" s="232"/>
      <c r="Q2" s="234" t="s">
        <v>257</v>
      </c>
      <c r="R2" s="232"/>
      <c r="S2" s="234" t="s">
        <v>258</v>
      </c>
      <c r="T2" s="232"/>
      <c r="U2" s="234" t="s">
        <v>259</v>
      </c>
      <c r="V2" s="232"/>
      <c r="W2" s="234" t="s">
        <v>260</v>
      </c>
      <c r="X2" s="232"/>
      <c r="Y2" s="234" t="s">
        <v>261</v>
      </c>
      <c r="Z2" s="232"/>
      <c r="AA2" s="234" t="s">
        <v>262</v>
      </c>
      <c r="AB2" s="232"/>
      <c r="AC2" s="234" t="s">
        <v>263</v>
      </c>
      <c r="AD2" s="232"/>
      <c r="AE2" s="234" t="s">
        <v>264</v>
      </c>
      <c r="AF2" s="232"/>
      <c r="AG2" s="234" t="s">
        <v>264</v>
      </c>
      <c r="AH2" s="232"/>
      <c r="AI2" s="234" t="s">
        <v>265</v>
      </c>
      <c r="AJ2" s="232"/>
      <c r="AK2" s="234" t="s">
        <v>266</v>
      </c>
      <c r="AL2" s="232"/>
      <c r="AM2" s="234" t="s">
        <v>267</v>
      </c>
      <c r="AN2" s="232"/>
      <c r="AO2" s="234" t="s">
        <v>169</v>
      </c>
      <c r="AP2" s="232"/>
      <c r="AQ2" s="234" t="s">
        <v>268</v>
      </c>
      <c r="AR2" s="232"/>
      <c r="AS2" s="234" t="s">
        <v>269</v>
      </c>
      <c r="AT2" s="232"/>
      <c r="AU2" s="234" t="s">
        <v>270</v>
      </c>
      <c r="AV2" s="232"/>
      <c r="AW2" s="234" t="s">
        <v>271</v>
      </c>
      <c r="AX2" s="232"/>
      <c r="AY2" s="234" t="s">
        <v>272</v>
      </c>
      <c r="AZ2" s="232"/>
      <c r="BA2" s="234" t="s">
        <v>273</v>
      </c>
      <c r="BB2" s="232"/>
      <c r="BC2" s="234" t="s">
        <v>274</v>
      </c>
      <c r="BD2" s="232"/>
      <c r="BE2" s="234" t="s">
        <v>275</v>
      </c>
    </row>
    <row r="3" spans="1:57" thickTop="1" x14ac:dyDescent="0.25">
      <c r="A3" s="235"/>
      <c r="B3" s="60" t="s">
        <v>276</v>
      </c>
      <c r="C3" s="236">
        <v>0</v>
      </c>
      <c r="D3" s="52"/>
      <c r="E3" s="236">
        <v>0</v>
      </c>
      <c r="F3" s="52"/>
      <c r="G3" s="236">
        <v>0</v>
      </c>
      <c r="H3" s="52"/>
      <c r="I3" s="236">
        <v>0</v>
      </c>
      <c r="J3" s="52"/>
      <c r="K3" s="236">
        <f t="shared" ref="K3:K28" si="0">ROUND(SUM(G3:I3),5)</f>
        <v>0</v>
      </c>
      <c r="L3" s="52"/>
      <c r="M3" s="236">
        <v>0</v>
      </c>
      <c r="N3" s="52"/>
      <c r="O3" s="236">
        <v>0</v>
      </c>
      <c r="P3" s="52"/>
      <c r="Q3" s="236">
        <f t="shared" ref="Q3:Q28" si="1">ROUND(SUM(C3:E3)+SUM(K3:O3),5)</f>
        <v>0</v>
      </c>
      <c r="R3" s="52"/>
      <c r="S3" s="236">
        <v>0</v>
      </c>
      <c r="T3" s="52"/>
      <c r="U3" s="236">
        <v>0</v>
      </c>
      <c r="V3" s="52"/>
      <c r="W3" s="236">
        <v>0</v>
      </c>
      <c r="X3" s="52"/>
      <c r="Y3" s="236">
        <v>0</v>
      </c>
      <c r="Z3" s="52"/>
      <c r="AA3" s="236">
        <f t="shared" ref="AA3:AA28" si="2">ROUND(SUM(S3:Y3),5)</f>
        <v>0</v>
      </c>
      <c r="AB3" s="52"/>
      <c r="AC3" s="236">
        <f t="shared" ref="AC3:AC28" si="3">ROUND(Q3+AA3,5)</f>
        <v>0</v>
      </c>
      <c r="AD3" s="52"/>
      <c r="AE3" s="236">
        <v>0</v>
      </c>
      <c r="AF3" s="52"/>
      <c r="AG3" s="236">
        <v>0</v>
      </c>
      <c r="AH3" s="52"/>
      <c r="AI3" s="236">
        <f t="shared" ref="AI3:AI28" si="4">ROUND(SUM(AE3:AG3),5)</f>
        <v>0</v>
      </c>
      <c r="AJ3" s="52"/>
      <c r="AK3" s="236">
        <f t="shared" ref="AK3:AK28" si="5">AI3</f>
        <v>0</v>
      </c>
      <c r="AL3" s="52"/>
      <c r="AM3" s="236">
        <f t="shared" ref="AM3:AM28" si="6">ROUND(AC3+AK3,5)</f>
        <v>0</v>
      </c>
      <c r="AN3" s="52"/>
      <c r="AO3" s="236">
        <v>0</v>
      </c>
      <c r="AP3" s="52"/>
      <c r="AQ3" s="236">
        <f t="shared" ref="AQ3:AQ28" si="7">AO3</f>
        <v>0</v>
      </c>
      <c r="AR3" s="52"/>
      <c r="AS3" s="236">
        <f t="shared" ref="AS3:AS28" si="8">AQ3</f>
        <v>0</v>
      </c>
      <c r="AT3" s="52"/>
      <c r="AU3" s="236">
        <f t="shared" ref="AU3:AU28" si="9">AS3</f>
        <v>0</v>
      </c>
      <c r="AV3" s="52"/>
      <c r="AW3" s="236">
        <v>0</v>
      </c>
      <c r="AX3" s="52"/>
      <c r="AY3" s="236">
        <v>0</v>
      </c>
      <c r="AZ3" s="52"/>
      <c r="BA3" s="236">
        <v>250</v>
      </c>
      <c r="BB3" s="52"/>
      <c r="BC3" s="236">
        <f t="shared" ref="BC3:BC28" si="10">ROUND(SUM(AW3:BA3),5)</f>
        <v>250</v>
      </c>
      <c r="BD3" s="52"/>
      <c r="BE3" s="236">
        <f t="shared" ref="BE3:BE28" si="11">ROUND(AU3+BC3,5)</f>
        <v>250</v>
      </c>
    </row>
    <row r="4" spans="1:57" ht="18" x14ac:dyDescent="0.25">
      <c r="A4" s="235"/>
      <c r="B4" s="60" t="s">
        <v>115</v>
      </c>
      <c r="C4" s="236">
        <v>0</v>
      </c>
      <c r="D4" s="52"/>
      <c r="E4" s="236">
        <v>0</v>
      </c>
      <c r="F4" s="52"/>
      <c r="G4" s="236">
        <v>0</v>
      </c>
      <c r="H4" s="52"/>
      <c r="I4" s="236">
        <v>0</v>
      </c>
      <c r="J4" s="52"/>
      <c r="K4" s="236">
        <f t="shared" si="0"/>
        <v>0</v>
      </c>
      <c r="L4" s="52"/>
      <c r="M4" s="236">
        <v>0</v>
      </c>
      <c r="N4" s="52"/>
      <c r="O4" s="236">
        <v>0</v>
      </c>
      <c r="P4" s="52"/>
      <c r="Q4" s="236">
        <f t="shared" si="1"/>
        <v>0</v>
      </c>
      <c r="R4" s="52"/>
      <c r="S4" s="236">
        <v>0</v>
      </c>
      <c r="T4" s="52"/>
      <c r="U4" s="236">
        <v>0</v>
      </c>
      <c r="V4" s="52"/>
      <c r="W4" s="236">
        <v>0</v>
      </c>
      <c r="X4" s="52"/>
      <c r="Y4" s="236">
        <v>0</v>
      </c>
      <c r="Z4" s="52"/>
      <c r="AA4" s="236">
        <f t="shared" si="2"/>
        <v>0</v>
      </c>
      <c r="AB4" s="52"/>
      <c r="AC4" s="236">
        <f t="shared" si="3"/>
        <v>0</v>
      </c>
      <c r="AD4" s="52"/>
      <c r="AE4" s="236">
        <v>0</v>
      </c>
      <c r="AF4" s="52"/>
      <c r="AG4" s="236">
        <v>0</v>
      </c>
      <c r="AH4" s="52"/>
      <c r="AI4" s="236">
        <f t="shared" si="4"/>
        <v>0</v>
      </c>
      <c r="AJ4" s="52"/>
      <c r="AK4" s="236">
        <f t="shared" si="5"/>
        <v>0</v>
      </c>
      <c r="AL4" s="52"/>
      <c r="AM4" s="236">
        <f t="shared" si="6"/>
        <v>0</v>
      </c>
      <c r="AN4" s="52"/>
      <c r="AO4" s="236">
        <v>0</v>
      </c>
      <c r="AP4" s="52"/>
      <c r="AQ4" s="236">
        <f t="shared" si="7"/>
        <v>0</v>
      </c>
      <c r="AR4" s="52"/>
      <c r="AS4" s="236">
        <f t="shared" si="8"/>
        <v>0</v>
      </c>
      <c r="AT4" s="52"/>
      <c r="AU4" s="236">
        <f t="shared" si="9"/>
        <v>0</v>
      </c>
      <c r="AV4" s="52"/>
      <c r="AW4" s="236">
        <v>3593.96</v>
      </c>
      <c r="AX4" s="52"/>
      <c r="AY4" s="236">
        <v>10126.33</v>
      </c>
      <c r="AZ4" s="52"/>
      <c r="BA4" s="236">
        <v>500</v>
      </c>
      <c r="BB4" s="52"/>
      <c r="BC4" s="236">
        <f t="shared" si="10"/>
        <v>14220.29</v>
      </c>
      <c r="BD4" s="52"/>
      <c r="BE4" s="236">
        <f t="shared" si="11"/>
        <v>14220.29</v>
      </c>
    </row>
    <row r="5" spans="1:57" ht="18" x14ac:dyDescent="0.25">
      <c r="A5" s="235"/>
      <c r="B5" s="60" t="s">
        <v>86</v>
      </c>
      <c r="C5" s="236">
        <v>0</v>
      </c>
      <c r="D5" s="52"/>
      <c r="E5" s="236">
        <v>0</v>
      </c>
      <c r="F5" s="52"/>
      <c r="G5" s="236">
        <v>0</v>
      </c>
      <c r="H5" s="52"/>
      <c r="I5" s="236">
        <v>0</v>
      </c>
      <c r="J5" s="52"/>
      <c r="K5" s="236">
        <f t="shared" si="0"/>
        <v>0</v>
      </c>
      <c r="L5" s="52"/>
      <c r="M5" s="236">
        <v>0</v>
      </c>
      <c r="N5" s="52"/>
      <c r="O5" s="236">
        <v>0</v>
      </c>
      <c r="P5" s="52"/>
      <c r="Q5" s="236">
        <f t="shared" si="1"/>
        <v>0</v>
      </c>
      <c r="R5" s="52"/>
      <c r="S5" s="236">
        <v>10590.97</v>
      </c>
      <c r="T5" s="52"/>
      <c r="U5" s="236">
        <v>0</v>
      </c>
      <c r="V5" s="52"/>
      <c r="W5" s="236">
        <v>0</v>
      </c>
      <c r="X5" s="52"/>
      <c r="Y5" s="236">
        <v>0</v>
      </c>
      <c r="Z5" s="52"/>
      <c r="AA5" s="236">
        <f t="shared" si="2"/>
        <v>10590.97</v>
      </c>
      <c r="AB5" s="52"/>
      <c r="AC5" s="236">
        <f t="shared" si="3"/>
        <v>10590.97</v>
      </c>
      <c r="AD5" s="52"/>
      <c r="AE5" s="236">
        <v>2350</v>
      </c>
      <c r="AF5" s="52"/>
      <c r="AG5" s="236">
        <v>-1077.18</v>
      </c>
      <c r="AH5" s="52"/>
      <c r="AI5" s="236">
        <f t="shared" si="4"/>
        <v>1272.82</v>
      </c>
      <c r="AJ5" s="52"/>
      <c r="AK5" s="236">
        <f t="shared" si="5"/>
        <v>1272.82</v>
      </c>
      <c r="AL5" s="52"/>
      <c r="AM5" s="236">
        <f t="shared" si="6"/>
        <v>11863.79</v>
      </c>
      <c r="AN5" s="52"/>
      <c r="AO5" s="236">
        <v>0</v>
      </c>
      <c r="AP5" s="52"/>
      <c r="AQ5" s="236">
        <f t="shared" si="7"/>
        <v>0</v>
      </c>
      <c r="AR5" s="52"/>
      <c r="AS5" s="236">
        <f t="shared" si="8"/>
        <v>0</v>
      </c>
      <c r="AT5" s="52"/>
      <c r="AU5" s="236">
        <f t="shared" si="9"/>
        <v>0</v>
      </c>
      <c r="AV5" s="52"/>
      <c r="AW5" s="236">
        <v>12349.36</v>
      </c>
      <c r="AX5" s="52"/>
      <c r="AY5" s="236">
        <v>2386.2800000000002</v>
      </c>
      <c r="AZ5" s="52"/>
      <c r="BA5" s="236">
        <v>-3793.3</v>
      </c>
      <c r="BB5" s="52"/>
      <c r="BC5" s="236">
        <f t="shared" si="10"/>
        <v>10942.34</v>
      </c>
      <c r="BD5" s="52"/>
      <c r="BE5" s="236">
        <f t="shared" si="11"/>
        <v>10942.34</v>
      </c>
    </row>
    <row r="6" spans="1:57" ht="18" x14ac:dyDescent="0.25">
      <c r="A6" s="235"/>
      <c r="B6" s="60" t="s">
        <v>169</v>
      </c>
      <c r="C6" s="236">
        <v>0</v>
      </c>
      <c r="D6" s="52"/>
      <c r="E6" s="236">
        <v>0</v>
      </c>
      <c r="F6" s="52"/>
      <c r="G6" s="236">
        <v>0</v>
      </c>
      <c r="H6" s="52"/>
      <c r="I6" s="236">
        <v>1844.5</v>
      </c>
      <c r="J6" s="52"/>
      <c r="K6" s="236">
        <f t="shared" si="0"/>
        <v>1844.5</v>
      </c>
      <c r="L6" s="52"/>
      <c r="M6" s="236">
        <v>0</v>
      </c>
      <c r="N6" s="52"/>
      <c r="O6" s="236">
        <v>0</v>
      </c>
      <c r="P6" s="52"/>
      <c r="Q6" s="236">
        <f t="shared" si="1"/>
        <v>1844.5</v>
      </c>
      <c r="R6" s="52"/>
      <c r="S6" s="236">
        <v>0</v>
      </c>
      <c r="T6" s="52"/>
      <c r="U6" s="236">
        <v>0</v>
      </c>
      <c r="V6" s="52"/>
      <c r="W6" s="236">
        <v>0</v>
      </c>
      <c r="X6" s="52"/>
      <c r="Y6" s="236">
        <v>0</v>
      </c>
      <c r="Z6" s="52"/>
      <c r="AA6" s="236">
        <f t="shared" si="2"/>
        <v>0</v>
      </c>
      <c r="AB6" s="52"/>
      <c r="AC6" s="236">
        <f t="shared" si="3"/>
        <v>1844.5</v>
      </c>
      <c r="AD6" s="52"/>
      <c r="AE6" s="236">
        <v>0</v>
      </c>
      <c r="AF6" s="52"/>
      <c r="AG6" s="236">
        <v>0</v>
      </c>
      <c r="AH6" s="52"/>
      <c r="AI6" s="236">
        <f t="shared" si="4"/>
        <v>0</v>
      </c>
      <c r="AJ6" s="52"/>
      <c r="AK6" s="236">
        <f t="shared" si="5"/>
        <v>0</v>
      </c>
      <c r="AL6" s="52"/>
      <c r="AM6" s="236">
        <f t="shared" si="6"/>
        <v>1844.5</v>
      </c>
      <c r="AN6" s="52"/>
      <c r="AO6" s="236">
        <v>1498.9</v>
      </c>
      <c r="AP6" s="52"/>
      <c r="AQ6" s="236">
        <f t="shared" si="7"/>
        <v>1498.9</v>
      </c>
      <c r="AR6" s="52"/>
      <c r="AS6" s="236">
        <f t="shared" si="8"/>
        <v>1498.9</v>
      </c>
      <c r="AT6" s="52"/>
      <c r="AU6" s="236">
        <f t="shared" si="9"/>
        <v>1498.9</v>
      </c>
      <c r="AV6" s="52"/>
      <c r="AW6" s="236">
        <v>0</v>
      </c>
      <c r="AX6" s="52"/>
      <c r="AY6" s="236">
        <v>1490.27</v>
      </c>
      <c r="AZ6" s="52"/>
      <c r="BA6" s="236">
        <v>-1490.27</v>
      </c>
      <c r="BB6" s="52"/>
      <c r="BC6" s="236">
        <f t="shared" si="10"/>
        <v>0</v>
      </c>
      <c r="BD6" s="52"/>
      <c r="BE6" s="236">
        <f t="shared" si="11"/>
        <v>1498.9</v>
      </c>
    </row>
    <row r="7" spans="1:57" ht="18" x14ac:dyDescent="0.25">
      <c r="A7" s="235"/>
      <c r="B7" s="60" t="s">
        <v>10</v>
      </c>
      <c r="C7" s="236">
        <v>111.91</v>
      </c>
      <c r="D7" s="52"/>
      <c r="E7" s="236">
        <v>-78978.19</v>
      </c>
      <c r="F7" s="52"/>
      <c r="G7" s="236">
        <v>14181.79</v>
      </c>
      <c r="H7" s="52"/>
      <c r="I7" s="236">
        <v>33134.379999999997</v>
      </c>
      <c r="J7" s="52"/>
      <c r="K7" s="236">
        <f t="shared" si="0"/>
        <v>47316.17</v>
      </c>
      <c r="L7" s="52"/>
      <c r="M7" s="236">
        <v>62.01</v>
      </c>
      <c r="N7" s="52"/>
      <c r="O7" s="236">
        <v>20.14</v>
      </c>
      <c r="P7" s="52"/>
      <c r="Q7" s="236">
        <f t="shared" si="1"/>
        <v>-31467.96</v>
      </c>
      <c r="R7" s="52"/>
      <c r="S7" s="236">
        <v>0</v>
      </c>
      <c r="T7" s="52"/>
      <c r="U7" s="236">
        <v>1</v>
      </c>
      <c r="V7" s="52"/>
      <c r="W7" s="236">
        <v>0</v>
      </c>
      <c r="X7" s="52"/>
      <c r="Y7" s="236">
        <v>0</v>
      </c>
      <c r="Z7" s="52"/>
      <c r="AA7" s="236">
        <f t="shared" si="2"/>
        <v>1</v>
      </c>
      <c r="AB7" s="52"/>
      <c r="AC7" s="236">
        <f t="shared" si="3"/>
        <v>-31466.959999999999</v>
      </c>
      <c r="AD7" s="52"/>
      <c r="AE7" s="236">
        <v>0</v>
      </c>
      <c r="AF7" s="52"/>
      <c r="AG7" s="236">
        <v>0</v>
      </c>
      <c r="AH7" s="52"/>
      <c r="AI7" s="236">
        <f t="shared" si="4"/>
        <v>0</v>
      </c>
      <c r="AJ7" s="52"/>
      <c r="AK7" s="236">
        <f t="shared" si="5"/>
        <v>0</v>
      </c>
      <c r="AL7" s="52"/>
      <c r="AM7" s="236">
        <f t="shared" si="6"/>
        <v>-31466.959999999999</v>
      </c>
      <c r="AN7" s="52"/>
      <c r="AO7" s="236">
        <v>0</v>
      </c>
      <c r="AP7" s="52"/>
      <c r="AQ7" s="236">
        <f t="shared" si="7"/>
        <v>0</v>
      </c>
      <c r="AR7" s="52"/>
      <c r="AS7" s="236">
        <f t="shared" si="8"/>
        <v>0</v>
      </c>
      <c r="AT7" s="52"/>
      <c r="AU7" s="236">
        <f t="shared" si="9"/>
        <v>0</v>
      </c>
      <c r="AV7" s="52"/>
      <c r="AW7" s="236">
        <v>29760.46</v>
      </c>
      <c r="AX7" s="52"/>
      <c r="AY7" s="236">
        <v>24867.8</v>
      </c>
      <c r="AZ7" s="52"/>
      <c r="BA7" s="236">
        <v>11635.89</v>
      </c>
      <c r="BB7" s="52"/>
      <c r="BC7" s="236">
        <f t="shared" si="10"/>
        <v>66264.149999999994</v>
      </c>
      <c r="BD7" s="52"/>
      <c r="BE7" s="236">
        <f t="shared" si="11"/>
        <v>66264.149999999994</v>
      </c>
    </row>
    <row r="8" spans="1:57" ht="18" x14ac:dyDescent="0.25">
      <c r="A8" s="235"/>
      <c r="B8" s="60" t="s">
        <v>277</v>
      </c>
      <c r="C8" s="236">
        <v>0</v>
      </c>
      <c r="D8" s="52"/>
      <c r="E8" s="236">
        <v>0</v>
      </c>
      <c r="F8" s="52"/>
      <c r="G8" s="236">
        <v>0</v>
      </c>
      <c r="H8" s="52"/>
      <c r="I8" s="236">
        <v>0</v>
      </c>
      <c r="J8" s="52"/>
      <c r="K8" s="236">
        <f t="shared" si="0"/>
        <v>0</v>
      </c>
      <c r="L8" s="52"/>
      <c r="M8" s="236">
        <v>0</v>
      </c>
      <c r="N8" s="52"/>
      <c r="O8" s="236">
        <v>0</v>
      </c>
      <c r="P8" s="52"/>
      <c r="Q8" s="236">
        <f t="shared" si="1"/>
        <v>0</v>
      </c>
      <c r="R8" s="52"/>
      <c r="S8" s="236">
        <v>0</v>
      </c>
      <c r="T8" s="52"/>
      <c r="U8" s="236">
        <v>0</v>
      </c>
      <c r="V8" s="52"/>
      <c r="W8" s="236">
        <v>0</v>
      </c>
      <c r="X8" s="52"/>
      <c r="Y8" s="236">
        <v>2000</v>
      </c>
      <c r="Z8" s="52"/>
      <c r="AA8" s="236">
        <f t="shared" si="2"/>
        <v>2000</v>
      </c>
      <c r="AB8" s="52"/>
      <c r="AC8" s="236">
        <f t="shared" si="3"/>
        <v>2000</v>
      </c>
      <c r="AD8" s="52"/>
      <c r="AE8" s="236">
        <v>0</v>
      </c>
      <c r="AF8" s="52"/>
      <c r="AG8" s="236">
        <v>0</v>
      </c>
      <c r="AH8" s="52"/>
      <c r="AI8" s="236">
        <f t="shared" si="4"/>
        <v>0</v>
      </c>
      <c r="AJ8" s="52"/>
      <c r="AK8" s="236">
        <f t="shared" si="5"/>
        <v>0</v>
      </c>
      <c r="AL8" s="52"/>
      <c r="AM8" s="236">
        <f t="shared" si="6"/>
        <v>2000</v>
      </c>
      <c r="AN8" s="52"/>
      <c r="AO8" s="236">
        <v>0</v>
      </c>
      <c r="AP8" s="52"/>
      <c r="AQ8" s="236">
        <f t="shared" si="7"/>
        <v>0</v>
      </c>
      <c r="AR8" s="52"/>
      <c r="AS8" s="236">
        <f t="shared" si="8"/>
        <v>0</v>
      </c>
      <c r="AT8" s="52"/>
      <c r="AU8" s="236">
        <f t="shared" si="9"/>
        <v>0</v>
      </c>
      <c r="AV8" s="52"/>
      <c r="AW8" s="236">
        <v>0</v>
      </c>
      <c r="AX8" s="52"/>
      <c r="AY8" s="236">
        <v>0</v>
      </c>
      <c r="AZ8" s="52"/>
      <c r="BA8" s="236">
        <v>0</v>
      </c>
      <c r="BB8" s="52"/>
      <c r="BC8" s="236">
        <f t="shared" si="10"/>
        <v>0</v>
      </c>
      <c r="BD8" s="52"/>
      <c r="BE8" s="236">
        <f t="shared" si="11"/>
        <v>0</v>
      </c>
    </row>
    <row r="9" spans="1:57" ht="18" x14ac:dyDescent="0.25">
      <c r="A9" s="235"/>
      <c r="B9" s="60" t="s">
        <v>148</v>
      </c>
      <c r="C9" s="236">
        <v>0</v>
      </c>
      <c r="D9" s="52"/>
      <c r="E9" s="236">
        <v>0</v>
      </c>
      <c r="F9" s="52"/>
      <c r="G9" s="236">
        <v>0</v>
      </c>
      <c r="H9" s="52"/>
      <c r="I9" s="236">
        <v>0</v>
      </c>
      <c r="J9" s="52"/>
      <c r="K9" s="236">
        <f t="shared" si="0"/>
        <v>0</v>
      </c>
      <c r="L9" s="52"/>
      <c r="M9" s="236">
        <v>5125.4399999999996</v>
      </c>
      <c r="N9" s="52"/>
      <c r="O9" s="236">
        <v>0</v>
      </c>
      <c r="P9" s="52"/>
      <c r="Q9" s="236">
        <f t="shared" si="1"/>
        <v>5125.4399999999996</v>
      </c>
      <c r="R9" s="52"/>
      <c r="S9" s="236">
        <v>0</v>
      </c>
      <c r="T9" s="52"/>
      <c r="U9" s="236">
        <v>0</v>
      </c>
      <c r="V9" s="52"/>
      <c r="W9" s="236">
        <v>0</v>
      </c>
      <c r="X9" s="52"/>
      <c r="Y9" s="236">
        <v>0</v>
      </c>
      <c r="Z9" s="52"/>
      <c r="AA9" s="236">
        <f t="shared" si="2"/>
        <v>0</v>
      </c>
      <c r="AB9" s="52"/>
      <c r="AC9" s="236">
        <f t="shared" si="3"/>
        <v>5125.4399999999996</v>
      </c>
      <c r="AD9" s="52"/>
      <c r="AE9" s="236">
        <v>0</v>
      </c>
      <c r="AF9" s="52"/>
      <c r="AG9" s="236">
        <v>0</v>
      </c>
      <c r="AH9" s="52"/>
      <c r="AI9" s="236">
        <f t="shared" si="4"/>
        <v>0</v>
      </c>
      <c r="AJ9" s="52"/>
      <c r="AK9" s="236">
        <f t="shared" si="5"/>
        <v>0</v>
      </c>
      <c r="AL9" s="52"/>
      <c r="AM9" s="236">
        <f t="shared" si="6"/>
        <v>5125.4399999999996</v>
      </c>
      <c r="AN9" s="52"/>
      <c r="AO9" s="236">
        <v>0</v>
      </c>
      <c r="AP9" s="52"/>
      <c r="AQ9" s="236">
        <f t="shared" si="7"/>
        <v>0</v>
      </c>
      <c r="AR9" s="52"/>
      <c r="AS9" s="236">
        <f t="shared" si="8"/>
        <v>0</v>
      </c>
      <c r="AT9" s="52"/>
      <c r="AU9" s="236">
        <f t="shared" si="9"/>
        <v>0</v>
      </c>
      <c r="AV9" s="52"/>
      <c r="AW9" s="236">
        <v>13842.69</v>
      </c>
      <c r="AX9" s="52"/>
      <c r="AY9" s="236">
        <v>557.11</v>
      </c>
      <c r="AZ9" s="52"/>
      <c r="BA9" s="236">
        <v>-1767.73</v>
      </c>
      <c r="BB9" s="52"/>
      <c r="BC9" s="236">
        <f t="shared" si="10"/>
        <v>12632.07</v>
      </c>
      <c r="BD9" s="52"/>
      <c r="BE9" s="236">
        <f t="shared" si="11"/>
        <v>12632.07</v>
      </c>
    </row>
    <row r="10" spans="1:57" ht="18" x14ac:dyDescent="0.25">
      <c r="A10" s="235"/>
      <c r="B10" s="60" t="s">
        <v>278</v>
      </c>
      <c r="C10" s="236">
        <v>0</v>
      </c>
      <c r="D10" s="52"/>
      <c r="E10" s="236">
        <v>0</v>
      </c>
      <c r="F10" s="52"/>
      <c r="G10" s="236">
        <v>0</v>
      </c>
      <c r="H10" s="52"/>
      <c r="I10" s="236">
        <v>0</v>
      </c>
      <c r="J10" s="52"/>
      <c r="K10" s="236">
        <f t="shared" si="0"/>
        <v>0</v>
      </c>
      <c r="L10" s="52"/>
      <c r="M10" s="236">
        <v>0</v>
      </c>
      <c r="N10" s="52"/>
      <c r="O10" s="236">
        <v>0</v>
      </c>
      <c r="P10" s="52"/>
      <c r="Q10" s="236">
        <f t="shared" si="1"/>
        <v>0</v>
      </c>
      <c r="R10" s="52"/>
      <c r="S10" s="236">
        <v>0</v>
      </c>
      <c r="T10" s="52"/>
      <c r="U10" s="236">
        <v>0</v>
      </c>
      <c r="V10" s="52"/>
      <c r="W10" s="236">
        <v>0</v>
      </c>
      <c r="X10" s="52"/>
      <c r="Y10" s="236">
        <v>0</v>
      </c>
      <c r="Z10" s="52"/>
      <c r="AA10" s="236">
        <f t="shared" si="2"/>
        <v>0</v>
      </c>
      <c r="AB10" s="52"/>
      <c r="AC10" s="236">
        <f t="shared" si="3"/>
        <v>0</v>
      </c>
      <c r="AD10" s="52"/>
      <c r="AE10" s="236">
        <v>0</v>
      </c>
      <c r="AF10" s="52"/>
      <c r="AG10" s="236">
        <v>0</v>
      </c>
      <c r="AH10" s="52"/>
      <c r="AI10" s="236">
        <f t="shared" si="4"/>
        <v>0</v>
      </c>
      <c r="AJ10" s="52"/>
      <c r="AK10" s="236">
        <f t="shared" si="5"/>
        <v>0</v>
      </c>
      <c r="AL10" s="52"/>
      <c r="AM10" s="236">
        <f t="shared" si="6"/>
        <v>0</v>
      </c>
      <c r="AN10" s="52"/>
      <c r="AO10" s="236">
        <v>0</v>
      </c>
      <c r="AP10" s="52"/>
      <c r="AQ10" s="236">
        <f t="shared" si="7"/>
        <v>0</v>
      </c>
      <c r="AR10" s="52"/>
      <c r="AS10" s="236">
        <f t="shared" si="8"/>
        <v>0</v>
      </c>
      <c r="AT10" s="52"/>
      <c r="AU10" s="236">
        <f t="shared" si="9"/>
        <v>0</v>
      </c>
      <c r="AV10" s="52"/>
      <c r="AW10" s="236">
        <v>8978.3700000000008</v>
      </c>
      <c r="AX10" s="52"/>
      <c r="AY10" s="236">
        <v>-6350.58</v>
      </c>
      <c r="AZ10" s="52"/>
      <c r="BA10" s="236">
        <v>0</v>
      </c>
      <c r="BB10" s="52"/>
      <c r="BC10" s="236">
        <f t="shared" si="10"/>
        <v>2627.79</v>
      </c>
      <c r="BD10" s="52"/>
      <c r="BE10" s="236">
        <f t="shared" si="11"/>
        <v>2627.79</v>
      </c>
    </row>
    <row r="11" spans="1:57" ht="18" x14ac:dyDescent="0.25">
      <c r="A11" s="235"/>
      <c r="B11" s="60" t="s">
        <v>190</v>
      </c>
      <c r="C11" s="236">
        <v>0</v>
      </c>
      <c r="D11" s="52"/>
      <c r="E11" s="236">
        <v>0</v>
      </c>
      <c r="F11" s="52"/>
      <c r="G11" s="236">
        <v>0</v>
      </c>
      <c r="H11" s="52"/>
      <c r="I11" s="236">
        <v>0</v>
      </c>
      <c r="J11" s="52"/>
      <c r="K11" s="236">
        <f t="shared" si="0"/>
        <v>0</v>
      </c>
      <c r="L11" s="52"/>
      <c r="M11" s="236">
        <v>0</v>
      </c>
      <c r="N11" s="52"/>
      <c r="O11" s="236">
        <v>0</v>
      </c>
      <c r="P11" s="52"/>
      <c r="Q11" s="236">
        <f t="shared" si="1"/>
        <v>0</v>
      </c>
      <c r="R11" s="52"/>
      <c r="S11" s="236">
        <v>0</v>
      </c>
      <c r="T11" s="52"/>
      <c r="U11" s="236">
        <v>0</v>
      </c>
      <c r="V11" s="52"/>
      <c r="W11" s="236">
        <v>-4000</v>
      </c>
      <c r="X11" s="52"/>
      <c r="Y11" s="236">
        <v>0</v>
      </c>
      <c r="Z11" s="52"/>
      <c r="AA11" s="236">
        <f t="shared" si="2"/>
        <v>-4000</v>
      </c>
      <c r="AB11" s="52"/>
      <c r="AC11" s="236">
        <f t="shared" si="3"/>
        <v>-4000</v>
      </c>
      <c r="AD11" s="52"/>
      <c r="AE11" s="236">
        <v>0</v>
      </c>
      <c r="AF11" s="52"/>
      <c r="AG11" s="236">
        <v>0</v>
      </c>
      <c r="AH11" s="52"/>
      <c r="AI11" s="236">
        <f t="shared" si="4"/>
        <v>0</v>
      </c>
      <c r="AJ11" s="52"/>
      <c r="AK11" s="236">
        <f t="shared" si="5"/>
        <v>0</v>
      </c>
      <c r="AL11" s="52"/>
      <c r="AM11" s="236">
        <f t="shared" si="6"/>
        <v>-4000</v>
      </c>
      <c r="AN11" s="52"/>
      <c r="AO11" s="236">
        <v>0</v>
      </c>
      <c r="AP11" s="52"/>
      <c r="AQ11" s="236">
        <f t="shared" si="7"/>
        <v>0</v>
      </c>
      <c r="AR11" s="52"/>
      <c r="AS11" s="236">
        <f t="shared" si="8"/>
        <v>0</v>
      </c>
      <c r="AT11" s="52"/>
      <c r="AU11" s="236">
        <f t="shared" si="9"/>
        <v>0</v>
      </c>
      <c r="AV11" s="52"/>
      <c r="AW11" s="236">
        <v>0</v>
      </c>
      <c r="AX11" s="52"/>
      <c r="AY11" s="236">
        <v>0</v>
      </c>
      <c r="AZ11" s="52"/>
      <c r="BA11" s="236">
        <v>0</v>
      </c>
      <c r="BB11" s="52"/>
      <c r="BC11" s="236">
        <f t="shared" si="10"/>
        <v>0</v>
      </c>
      <c r="BD11" s="52"/>
      <c r="BE11" s="236">
        <f t="shared" si="11"/>
        <v>0</v>
      </c>
    </row>
    <row r="12" spans="1:57" ht="18" x14ac:dyDescent="0.25">
      <c r="A12" s="235"/>
      <c r="B12" s="60" t="s">
        <v>279</v>
      </c>
      <c r="C12" s="236">
        <v>0</v>
      </c>
      <c r="D12" s="52"/>
      <c r="E12" s="236">
        <v>0</v>
      </c>
      <c r="F12" s="52"/>
      <c r="G12" s="236">
        <v>0</v>
      </c>
      <c r="H12" s="52"/>
      <c r="I12" s="236">
        <v>0</v>
      </c>
      <c r="J12" s="52"/>
      <c r="K12" s="236">
        <f t="shared" si="0"/>
        <v>0</v>
      </c>
      <c r="L12" s="52"/>
      <c r="M12" s="236">
        <v>0</v>
      </c>
      <c r="N12" s="52"/>
      <c r="O12" s="236">
        <v>0</v>
      </c>
      <c r="P12" s="52"/>
      <c r="Q12" s="236">
        <f t="shared" si="1"/>
        <v>0</v>
      </c>
      <c r="R12" s="52"/>
      <c r="S12" s="236">
        <v>0</v>
      </c>
      <c r="T12" s="52"/>
      <c r="U12" s="236">
        <v>0</v>
      </c>
      <c r="V12" s="52"/>
      <c r="W12" s="236">
        <v>0</v>
      </c>
      <c r="X12" s="52"/>
      <c r="Y12" s="236">
        <v>0</v>
      </c>
      <c r="Z12" s="52"/>
      <c r="AA12" s="236">
        <f t="shared" si="2"/>
        <v>0</v>
      </c>
      <c r="AB12" s="52"/>
      <c r="AC12" s="236">
        <f t="shared" si="3"/>
        <v>0</v>
      </c>
      <c r="AD12" s="52"/>
      <c r="AE12" s="236">
        <v>0</v>
      </c>
      <c r="AF12" s="52"/>
      <c r="AG12" s="236">
        <v>0</v>
      </c>
      <c r="AH12" s="52"/>
      <c r="AI12" s="236">
        <f t="shared" si="4"/>
        <v>0</v>
      </c>
      <c r="AJ12" s="52"/>
      <c r="AK12" s="236">
        <f t="shared" si="5"/>
        <v>0</v>
      </c>
      <c r="AL12" s="52"/>
      <c r="AM12" s="236">
        <f t="shared" si="6"/>
        <v>0</v>
      </c>
      <c r="AN12" s="52"/>
      <c r="AO12" s="236">
        <v>0</v>
      </c>
      <c r="AP12" s="52"/>
      <c r="AQ12" s="236">
        <f t="shared" si="7"/>
        <v>0</v>
      </c>
      <c r="AR12" s="52"/>
      <c r="AS12" s="236">
        <f t="shared" si="8"/>
        <v>0</v>
      </c>
      <c r="AT12" s="52"/>
      <c r="AU12" s="236">
        <f t="shared" si="9"/>
        <v>0</v>
      </c>
      <c r="AV12" s="52"/>
      <c r="AW12" s="236">
        <v>5738.87</v>
      </c>
      <c r="AX12" s="52"/>
      <c r="AY12" s="236">
        <v>-5882.97</v>
      </c>
      <c r="AZ12" s="52"/>
      <c r="BA12" s="236">
        <v>250</v>
      </c>
      <c r="BB12" s="52"/>
      <c r="BC12" s="236">
        <f t="shared" si="10"/>
        <v>105.9</v>
      </c>
      <c r="BD12" s="52"/>
      <c r="BE12" s="236">
        <f t="shared" si="11"/>
        <v>105.9</v>
      </c>
    </row>
    <row r="13" spans="1:57" ht="18" x14ac:dyDescent="0.25">
      <c r="A13" s="235"/>
      <c r="B13" s="60" t="s">
        <v>121</v>
      </c>
      <c r="C13" s="236">
        <v>0</v>
      </c>
      <c r="D13" s="52"/>
      <c r="E13" s="236">
        <v>0</v>
      </c>
      <c r="F13" s="52"/>
      <c r="G13" s="236">
        <v>0</v>
      </c>
      <c r="H13" s="52"/>
      <c r="I13" s="236">
        <v>0</v>
      </c>
      <c r="J13" s="52"/>
      <c r="K13" s="236">
        <f t="shared" si="0"/>
        <v>0</v>
      </c>
      <c r="L13" s="52"/>
      <c r="M13" s="236">
        <v>0</v>
      </c>
      <c r="N13" s="52"/>
      <c r="O13" s="236">
        <v>0</v>
      </c>
      <c r="P13" s="52"/>
      <c r="Q13" s="236">
        <f t="shared" si="1"/>
        <v>0</v>
      </c>
      <c r="R13" s="52"/>
      <c r="S13" s="236">
        <v>0</v>
      </c>
      <c r="T13" s="52"/>
      <c r="U13" s="236">
        <v>0</v>
      </c>
      <c r="V13" s="52"/>
      <c r="W13" s="236">
        <v>0</v>
      </c>
      <c r="X13" s="52"/>
      <c r="Y13" s="236">
        <v>0</v>
      </c>
      <c r="Z13" s="52"/>
      <c r="AA13" s="236">
        <f t="shared" si="2"/>
        <v>0</v>
      </c>
      <c r="AB13" s="52"/>
      <c r="AC13" s="236">
        <f t="shared" si="3"/>
        <v>0</v>
      </c>
      <c r="AD13" s="52"/>
      <c r="AE13" s="236">
        <v>0</v>
      </c>
      <c r="AF13" s="52"/>
      <c r="AG13" s="236">
        <v>0</v>
      </c>
      <c r="AH13" s="52"/>
      <c r="AI13" s="236">
        <f t="shared" si="4"/>
        <v>0</v>
      </c>
      <c r="AJ13" s="52"/>
      <c r="AK13" s="236">
        <f t="shared" si="5"/>
        <v>0</v>
      </c>
      <c r="AL13" s="52"/>
      <c r="AM13" s="236">
        <f t="shared" si="6"/>
        <v>0</v>
      </c>
      <c r="AN13" s="52"/>
      <c r="AO13" s="236">
        <v>0</v>
      </c>
      <c r="AP13" s="52"/>
      <c r="AQ13" s="236">
        <f t="shared" si="7"/>
        <v>0</v>
      </c>
      <c r="AR13" s="52"/>
      <c r="AS13" s="236">
        <f t="shared" si="8"/>
        <v>0</v>
      </c>
      <c r="AT13" s="52"/>
      <c r="AU13" s="236">
        <f t="shared" si="9"/>
        <v>0</v>
      </c>
      <c r="AV13" s="52"/>
      <c r="AW13" s="236">
        <v>12639.84</v>
      </c>
      <c r="AX13" s="52"/>
      <c r="AY13" s="236">
        <v>-855.11</v>
      </c>
      <c r="AZ13" s="52"/>
      <c r="BA13" s="236">
        <v>0</v>
      </c>
      <c r="BB13" s="52"/>
      <c r="BC13" s="236">
        <f t="shared" si="10"/>
        <v>11784.73</v>
      </c>
      <c r="BD13" s="52"/>
      <c r="BE13" s="236">
        <f t="shared" si="11"/>
        <v>11784.73</v>
      </c>
    </row>
    <row r="14" spans="1:57" ht="18" x14ac:dyDescent="0.25">
      <c r="A14" s="235"/>
      <c r="B14" s="60" t="s">
        <v>280</v>
      </c>
      <c r="C14" s="236">
        <v>0</v>
      </c>
      <c r="D14" s="52"/>
      <c r="E14" s="236">
        <v>0</v>
      </c>
      <c r="F14" s="52"/>
      <c r="G14" s="236">
        <v>0</v>
      </c>
      <c r="H14" s="52"/>
      <c r="I14" s="236">
        <v>0</v>
      </c>
      <c r="J14" s="52"/>
      <c r="K14" s="236">
        <f t="shared" si="0"/>
        <v>0</v>
      </c>
      <c r="L14" s="52"/>
      <c r="M14" s="236">
        <v>0</v>
      </c>
      <c r="N14" s="52"/>
      <c r="O14" s="236">
        <v>0</v>
      </c>
      <c r="P14" s="52"/>
      <c r="Q14" s="236">
        <f t="shared" si="1"/>
        <v>0</v>
      </c>
      <c r="R14" s="52"/>
      <c r="S14" s="236">
        <v>0</v>
      </c>
      <c r="T14" s="52"/>
      <c r="U14" s="236">
        <v>0</v>
      </c>
      <c r="V14" s="52"/>
      <c r="W14" s="236">
        <v>0</v>
      </c>
      <c r="X14" s="52"/>
      <c r="Y14" s="236">
        <v>0</v>
      </c>
      <c r="Z14" s="52"/>
      <c r="AA14" s="236">
        <f t="shared" si="2"/>
        <v>0</v>
      </c>
      <c r="AB14" s="52"/>
      <c r="AC14" s="236">
        <f t="shared" si="3"/>
        <v>0</v>
      </c>
      <c r="AD14" s="52"/>
      <c r="AE14" s="236">
        <v>0</v>
      </c>
      <c r="AF14" s="52"/>
      <c r="AG14" s="236">
        <v>0</v>
      </c>
      <c r="AH14" s="52"/>
      <c r="AI14" s="236">
        <f t="shared" si="4"/>
        <v>0</v>
      </c>
      <c r="AJ14" s="52"/>
      <c r="AK14" s="236">
        <f t="shared" si="5"/>
        <v>0</v>
      </c>
      <c r="AL14" s="52"/>
      <c r="AM14" s="236">
        <f t="shared" si="6"/>
        <v>0</v>
      </c>
      <c r="AN14" s="52"/>
      <c r="AO14" s="236">
        <v>0</v>
      </c>
      <c r="AP14" s="52"/>
      <c r="AQ14" s="236">
        <f t="shared" si="7"/>
        <v>0</v>
      </c>
      <c r="AR14" s="52"/>
      <c r="AS14" s="236">
        <f t="shared" si="8"/>
        <v>0</v>
      </c>
      <c r="AT14" s="52"/>
      <c r="AU14" s="236">
        <f t="shared" si="9"/>
        <v>0</v>
      </c>
      <c r="AV14" s="52"/>
      <c r="AW14" s="236">
        <v>435.87</v>
      </c>
      <c r="AX14" s="52"/>
      <c r="AY14" s="236">
        <v>-435.87</v>
      </c>
      <c r="AZ14" s="52"/>
      <c r="BA14" s="236">
        <v>0</v>
      </c>
      <c r="BB14" s="52"/>
      <c r="BC14" s="236">
        <f t="shared" si="10"/>
        <v>0</v>
      </c>
      <c r="BD14" s="52"/>
      <c r="BE14" s="236">
        <f t="shared" si="11"/>
        <v>0</v>
      </c>
    </row>
    <row r="15" spans="1:57" ht="18" x14ac:dyDescent="0.25">
      <c r="A15" s="235"/>
      <c r="B15" s="60" t="s">
        <v>281</v>
      </c>
      <c r="C15" s="236">
        <v>0</v>
      </c>
      <c r="D15" s="52"/>
      <c r="E15" s="236">
        <v>0</v>
      </c>
      <c r="F15" s="52"/>
      <c r="G15" s="236">
        <v>0</v>
      </c>
      <c r="H15" s="52"/>
      <c r="I15" s="236">
        <v>0</v>
      </c>
      <c r="J15" s="52"/>
      <c r="K15" s="236">
        <f t="shared" si="0"/>
        <v>0</v>
      </c>
      <c r="L15" s="52"/>
      <c r="M15" s="236">
        <v>0</v>
      </c>
      <c r="N15" s="52"/>
      <c r="O15" s="236">
        <v>0</v>
      </c>
      <c r="P15" s="52"/>
      <c r="Q15" s="236">
        <f t="shared" si="1"/>
        <v>0</v>
      </c>
      <c r="R15" s="52"/>
      <c r="S15" s="236">
        <v>0</v>
      </c>
      <c r="T15" s="52"/>
      <c r="U15" s="236">
        <v>0</v>
      </c>
      <c r="V15" s="52"/>
      <c r="W15" s="236">
        <v>0</v>
      </c>
      <c r="X15" s="52"/>
      <c r="Y15" s="236">
        <v>0</v>
      </c>
      <c r="Z15" s="52"/>
      <c r="AA15" s="236">
        <f t="shared" si="2"/>
        <v>0</v>
      </c>
      <c r="AB15" s="52"/>
      <c r="AC15" s="236">
        <f t="shared" si="3"/>
        <v>0</v>
      </c>
      <c r="AD15" s="52"/>
      <c r="AE15" s="236">
        <v>0</v>
      </c>
      <c r="AF15" s="52"/>
      <c r="AG15" s="236">
        <v>0</v>
      </c>
      <c r="AH15" s="52"/>
      <c r="AI15" s="236">
        <f t="shared" si="4"/>
        <v>0</v>
      </c>
      <c r="AJ15" s="52"/>
      <c r="AK15" s="236">
        <f t="shared" si="5"/>
        <v>0</v>
      </c>
      <c r="AL15" s="52"/>
      <c r="AM15" s="236">
        <f t="shared" si="6"/>
        <v>0</v>
      </c>
      <c r="AN15" s="52"/>
      <c r="AO15" s="236">
        <v>0</v>
      </c>
      <c r="AP15" s="52"/>
      <c r="AQ15" s="236">
        <f t="shared" si="7"/>
        <v>0</v>
      </c>
      <c r="AR15" s="52"/>
      <c r="AS15" s="236">
        <f t="shared" si="8"/>
        <v>0</v>
      </c>
      <c r="AT15" s="52"/>
      <c r="AU15" s="236">
        <f t="shared" si="9"/>
        <v>0</v>
      </c>
      <c r="AV15" s="52"/>
      <c r="AW15" s="236">
        <v>0</v>
      </c>
      <c r="AX15" s="52"/>
      <c r="AY15" s="236">
        <v>0</v>
      </c>
      <c r="AZ15" s="52"/>
      <c r="BA15" s="236">
        <v>17.25</v>
      </c>
      <c r="BB15" s="52"/>
      <c r="BC15" s="236">
        <f t="shared" si="10"/>
        <v>17.25</v>
      </c>
      <c r="BD15" s="52"/>
      <c r="BE15" s="236">
        <f t="shared" si="11"/>
        <v>17.25</v>
      </c>
    </row>
    <row r="16" spans="1:57" ht="18" x14ac:dyDescent="0.25">
      <c r="A16" s="235"/>
      <c r="B16" s="60" t="s">
        <v>282</v>
      </c>
      <c r="C16" s="236">
        <v>0</v>
      </c>
      <c r="D16" s="52"/>
      <c r="E16" s="236">
        <v>0</v>
      </c>
      <c r="F16" s="52"/>
      <c r="G16" s="236">
        <v>0</v>
      </c>
      <c r="H16" s="52"/>
      <c r="I16" s="236">
        <v>0</v>
      </c>
      <c r="J16" s="52"/>
      <c r="K16" s="236">
        <f t="shared" si="0"/>
        <v>0</v>
      </c>
      <c r="L16" s="52"/>
      <c r="M16" s="236">
        <v>0</v>
      </c>
      <c r="N16" s="52"/>
      <c r="O16" s="236">
        <v>0</v>
      </c>
      <c r="P16" s="52"/>
      <c r="Q16" s="236">
        <f t="shared" si="1"/>
        <v>0</v>
      </c>
      <c r="R16" s="52"/>
      <c r="S16" s="236">
        <v>0</v>
      </c>
      <c r="T16" s="52"/>
      <c r="U16" s="236">
        <v>0</v>
      </c>
      <c r="V16" s="52"/>
      <c r="W16" s="236">
        <v>0</v>
      </c>
      <c r="X16" s="52"/>
      <c r="Y16" s="236">
        <v>0</v>
      </c>
      <c r="Z16" s="52"/>
      <c r="AA16" s="236">
        <f t="shared" si="2"/>
        <v>0</v>
      </c>
      <c r="AB16" s="52"/>
      <c r="AC16" s="236">
        <f t="shared" si="3"/>
        <v>0</v>
      </c>
      <c r="AD16" s="52"/>
      <c r="AE16" s="236">
        <v>0</v>
      </c>
      <c r="AF16" s="52"/>
      <c r="AG16" s="236">
        <v>0</v>
      </c>
      <c r="AH16" s="52"/>
      <c r="AI16" s="236">
        <f t="shared" si="4"/>
        <v>0</v>
      </c>
      <c r="AJ16" s="52"/>
      <c r="AK16" s="236">
        <f t="shared" si="5"/>
        <v>0</v>
      </c>
      <c r="AL16" s="52"/>
      <c r="AM16" s="236">
        <f t="shared" si="6"/>
        <v>0</v>
      </c>
      <c r="AN16" s="52"/>
      <c r="AO16" s="236">
        <v>0</v>
      </c>
      <c r="AP16" s="52"/>
      <c r="AQ16" s="236">
        <f t="shared" si="7"/>
        <v>0</v>
      </c>
      <c r="AR16" s="52"/>
      <c r="AS16" s="236">
        <f t="shared" si="8"/>
        <v>0</v>
      </c>
      <c r="AT16" s="52"/>
      <c r="AU16" s="236">
        <f t="shared" si="9"/>
        <v>0</v>
      </c>
      <c r="AV16" s="52"/>
      <c r="AW16" s="236">
        <v>0</v>
      </c>
      <c r="AX16" s="52"/>
      <c r="AY16" s="236">
        <v>0</v>
      </c>
      <c r="AZ16" s="52"/>
      <c r="BA16" s="236">
        <v>241.5</v>
      </c>
      <c r="BB16" s="52"/>
      <c r="BC16" s="236">
        <f t="shared" si="10"/>
        <v>241.5</v>
      </c>
      <c r="BD16" s="52"/>
      <c r="BE16" s="236">
        <f t="shared" si="11"/>
        <v>241.5</v>
      </c>
    </row>
    <row r="17" spans="1:57" ht="18" x14ac:dyDescent="0.25">
      <c r="A17" s="235"/>
      <c r="B17" s="60" t="s">
        <v>283</v>
      </c>
      <c r="C17" s="236">
        <v>0</v>
      </c>
      <c r="D17" s="52"/>
      <c r="E17" s="236">
        <v>0</v>
      </c>
      <c r="F17" s="52"/>
      <c r="G17" s="236">
        <v>0</v>
      </c>
      <c r="H17" s="52"/>
      <c r="I17" s="236">
        <v>0</v>
      </c>
      <c r="J17" s="52"/>
      <c r="K17" s="236">
        <f t="shared" si="0"/>
        <v>0</v>
      </c>
      <c r="L17" s="52"/>
      <c r="M17" s="236">
        <v>0</v>
      </c>
      <c r="N17" s="52"/>
      <c r="O17" s="236">
        <v>0</v>
      </c>
      <c r="P17" s="52"/>
      <c r="Q17" s="236">
        <f t="shared" si="1"/>
        <v>0</v>
      </c>
      <c r="R17" s="52"/>
      <c r="S17" s="236">
        <v>0</v>
      </c>
      <c r="T17" s="52"/>
      <c r="U17" s="236">
        <v>0</v>
      </c>
      <c r="V17" s="52"/>
      <c r="W17" s="236">
        <v>0</v>
      </c>
      <c r="X17" s="52"/>
      <c r="Y17" s="236">
        <v>0</v>
      </c>
      <c r="Z17" s="52"/>
      <c r="AA17" s="236">
        <f t="shared" si="2"/>
        <v>0</v>
      </c>
      <c r="AB17" s="52"/>
      <c r="AC17" s="236">
        <f t="shared" si="3"/>
        <v>0</v>
      </c>
      <c r="AD17" s="52"/>
      <c r="AE17" s="236">
        <v>0</v>
      </c>
      <c r="AF17" s="52"/>
      <c r="AG17" s="236">
        <v>1077.18</v>
      </c>
      <c r="AH17" s="52"/>
      <c r="AI17" s="236">
        <f t="shared" si="4"/>
        <v>1077.18</v>
      </c>
      <c r="AJ17" s="52"/>
      <c r="AK17" s="236">
        <f t="shared" si="5"/>
        <v>1077.18</v>
      </c>
      <c r="AL17" s="52"/>
      <c r="AM17" s="236">
        <f t="shared" si="6"/>
        <v>1077.18</v>
      </c>
      <c r="AN17" s="52"/>
      <c r="AO17" s="236">
        <v>0</v>
      </c>
      <c r="AP17" s="52"/>
      <c r="AQ17" s="236">
        <f t="shared" si="7"/>
        <v>0</v>
      </c>
      <c r="AR17" s="52"/>
      <c r="AS17" s="236">
        <f t="shared" si="8"/>
        <v>0</v>
      </c>
      <c r="AT17" s="52"/>
      <c r="AU17" s="236">
        <f t="shared" si="9"/>
        <v>0</v>
      </c>
      <c r="AV17" s="52"/>
      <c r="AW17" s="236">
        <v>4480</v>
      </c>
      <c r="AX17" s="52"/>
      <c r="AY17" s="236">
        <v>11953.08</v>
      </c>
      <c r="AZ17" s="52"/>
      <c r="BA17" s="236">
        <v>-1421.15</v>
      </c>
      <c r="BB17" s="52"/>
      <c r="BC17" s="236">
        <f t="shared" si="10"/>
        <v>15011.93</v>
      </c>
      <c r="BD17" s="52"/>
      <c r="BE17" s="236">
        <f t="shared" si="11"/>
        <v>15011.93</v>
      </c>
    </row>
    <row r="18" spans="1:57" ht="18" x14ac:dyDescent="0.25">
      <c r="A18" s="235"/>
      <c r="B18" s="60" t="s">
        <v>139</v>
      </c>
      <c r="C18" s="236">
        <v>0</v>
      </c>
      <c r="D18" s="52"/>
      <c r="E18" s="236">
        <v>0</v>
      </c>
      <c r="F18" s="52"/>
      <c r="G18" s="236">
        <v>0</v>
      </c>
      <c r="H18" s="52"/>
      <c r="I18" s="236">
        <v>0</v>
      </c>
      <c r="J18" s="52"/>
      <c r="K18" s="236">
        <f t="shared" si="0"/>
        <v>0</v>
      </c>
      <c r="L18" s="52"/>
      <c r="M18" s="236">
        <v>0</v>
      </c>
      <c r="N18" s="52"/>
      <c r="O18" s="236">
        <v>0</v>
      </c>
      <c r="P18" s="52"/>
      <c r="Q18" s="236">
        <f t="shared" si="1"/>
        <v>0</v>
      </c>
      <c r="R18" s="52"/>
      <c r="S18" s="236">
        <v>0</v>
      </c>
      <c r="T18" s="52"/>
      <c r="U18" s="236">
        <v>0</v>
      </c>
      <c r="V18" s="52"/>
      <c r="W18" s="236">
        <v>0</v>
      </c>
      <c r="X18" s="52"/>
      <c r="Y18" s="236">
        <v>0</v>
      </c>
      <c r="Z18" s="52"/>
      <c r="AA18" s="236">
        <f t="shared" si="2"/>
        <v>0</v>
      </c>
      <c r="AB18" s="52"/>
      <c r="AC18" s="236">
        <f t="shared" si="3"/>
        <v>0</v>
      </c>
      <c r="AD18" s="52"/>
      <c r="AE18" s="236">
        <v>0</v>
      </c>
      <c r="AF18" s="52"/>
      <c r="AG18" s="236">
        <v>0</v>
      </c>
      <c r="AH18" s="52"/>
      <c r="AI18" s="236">
        <f t="shared" si="4"/>
        <v>0</v>
      </c>
      <c r="AJ18" s="52"/>
      <c r="AK18" s="236">
        <f t="shared" si="5"/>
        <v>0</v>
      </c>
      <c r="AL18" s="52"/>
      <c r="AM18" s="236">
        <f t="shared" si="6"/>
        <v>0</v>
      </c>
      <c r="AN18" s="52"/>
      <c r="AO18" s="236">
        <v>0</v>
      </c>
      <c r="AP18" s="52"/>
      <c r="AQ18" s="236">
        <f t="shared" si="7"/>
        <v>0</v>
      </c>
      <c r="AR18" s="52"/>
      <c r="AS18" s="236">
        <f t="shared" si="8"/>
        <v>0</v>
      </c>
      <c r="AT18" s="52"/>
      <c r="AU18" s="236">
        <f t="shared" si="9"/>
        <v>0</v>
      </c>
      <c r="AV18" s="52"/>
      <c r="AW18" s="236">
        <v>28937.65</v>
      </c>
      <c r="AX18" s="52"/>
      <c r="AY18" s="236">
        <v>-18404.12</v>
      </c>
      <c r="AZ18" s="52"/>
      <c r="BA18" s="236">
        <v>1496.67</v>
      </c>
      <c r="BB18" s="52"/>
      <c r="BC18" s="236">
        <f t="shared" si="10"/>
        <v>12030.2</v>
      </c>
      <c r="BD18" s="52"/>
      <c r="BE18" s="236">
        <f t="shared" si="11"/>
        <v>12030.2</v>
      </c>
    </row>
    <row r="19" spans="1:57" ht="18" x14ac:dyDescent="0.25">
      <c r="A19" s="235"/>
      <c r="B19" s="60" t="s">
        <v>284</v>
      </c>
      <c r="C19" s="236">
        <v>0</v>
      </c>
      <c r="D19" s="52"/>
      <c r="E19" s="236">
        <v>0</v>
      </c>
      <c r="F19" s="52"/>
      <c r="G19" s="236">
        <v>0</v>
      </c>
      <c r="H19" s="52"/>
      <c r="I19" s="236">
        <v>2900</v>
      </c>
      <c r="J19" s="52"/>
      <c r="K19" s="236">
        <f t="shared" si="0"/>
        <v>2900</v>
      </c>
      <c r="L19" s="52"/>
      <c r="M19" s="236">
        <v>0</v>
      </c>
      <c r="N19" s="52"/>
      <c r="O19" s="236">
        <v>0</v>
      </c>
      <c r="P19" s="52"/>
      <c r="Q19" s="236">
        <f t="shared" si="1"/>
        <v>2900</v>
      </c>
      <c r="R19" s="52"/>
      <c r="S19" s="236">
        <v>0</v>
      </c>
      <c r="T19" s="52"/>
      <c r="U19" s="236">
        <v>0</v>
      </c>
      <c r="V19" s="52"/>
      <c r="W19" s="236">
        <v>0</v>
      </c>
      <c r="X19" s="52"/>
      <c r="Y19" s="236">
        <v>0</v>
      </c>
      <c r="Z19" s="52"/>
      <c r="AA19" s="236">
        <f t="shared" si="2"/>
        <v>0</v>
      </c>
      <c r="AB19" s="52"/>
      <c r="AC19" s="236">
        <f t="shared" si="3"/>
        <v>2900</v>
      </c>
      <c r="AD19" s="52"/>
      <c r="AE19" s="236">
        <v>0</v>
      </c>
      <c r="AF19" s="52"/>
      <c r="AG19" s="236">
        <v>0</v>
      </c>
      <c r="AH19" s="52"/>
      <c r="AI19" s="236">
        <f t="shared" si="4"/>
        <v>0</v>
      </c>
      <c r="AJ19" s="52"/>
      <c r="AK19" s="236">
        <f t="shared" si="5"/>
        <v>0</v>
      </c>
      <c r="AL19" s="52"/>
      <c r="AM19" s="236">
        <f t="shared" si="6"/>
        <v>2900</v>
      </c>
      <c r="AN19" s="52"/>
      <c r="AO19" s="236">
        <v>0</v>
      </c>
      <c r="AP19" s="52"/>
      <c r="AQ19" s="236">
        <f t="shared" si="7"/>
        <v>0</v>
      </c>
      <c r="AR19" s="52"/>
      <c r="AS19" s="236">
        <f t="shared" si="8"/>
        <v>0</v>
      </c>
      <c r="AT19" s="52"/>
      <c r="AU19" s="236">
        <f t="shared" si="9"/>
        <v>0</v>
      </c>
      <c r="AV19" s="52"/>
      <c r="AW19" s="236">
        <v>0</v>
      </c>
      <c r="AX19" s="52"/>
      <c r="AY19" s="236">
        <v>0</v>
      </c>
      <c r="AZ19" s="52"/>
      <c r="BA19" s="236">
        <v>0</v>
      </c>
      <c r="BB19" s="52"/>
      <c r="BC19" s="236">
        <f t="shared" si="10"/>
        <v>0</v>
      </c>
      <c r="BD19" s="52"/>
      <c r="BE19" s="236">
        <f t="shared" si="11"/>
        <v>0</v>
      </c>
    </row>
    <row r="20" spans="1:57" ht="18" x14ac:dyDescent="0.25">
      <c r="A20" s="235"/>
      <c r="B20" s="60" t="s">
        <v>285</v>
      </c>
      <c r="C20" s="236">
        <v>0</v>
      </c>
      <c r="D20" s="52"/>
      <c r="E20" s="236">
        <v>0</v>
      </c>
      <c r="F20" s="52"/>
      <c r="G20" s="236">
        <v>0</v>
      </c>
      <c r="H20" s="52"/>
      <c r="I20" s="236">
        <v>0</v>
      </c>
      <c r="J20" s="52"/>
      <c r="K20" s="236">
        <f t="shared" si="0"/>
        <v>0</v>
      </c>
      <c r="L20" s="52"/>
      <c r="M20" s="236">
        <v>0</v>
      </c>
      <c r="N20" s="52"/>
      <c r="O20" s="236">
        <v>0</v>
      </c>
      <c r="P20" s="52"/>
      <c r="Q20" s="236">
        <f t="shared" si="1"/>
        <v>0</v>
      </c>
      <c r="R20" s="52"/>
      <c r="S20" s="236">
        <v>0</v>
      </c>
      <c r="T20" s="52"/>
      <c r="U20" s="236">
        <v>0</v>
      </c>
      <c r="V20" s="52"/>
      <c r="W20" s="236">
        <v>0</v>
      </c>
      <c r="X20" s="52"/>
      <c r="Y20" s="236">
        <v>0</v>
      </c>
      <c r="Z20" s="52"/>
      <c r="AA20" s="236">
        <f t="shared" si="2"/>
        <v>0</v>
      </c>
      <c r="AB20" s="52"/>
      <c r="AC20" s="236">
        <f t="shared" si="3"/>
        <v>0</v>
      </c>
      <c r="AD20" s="52"/>
      <c r="AE20" s="236">
        <v>0</v>
      </c>
      <c r="AF20" s="52"/>
      <c r="AG20" s="236">
        <v>0</v>
      </c>
      <c r="AH20" s="52"/>
      <c r="AI20" s="236">
        <f t="shared" si="4"/>
        <v>0</v>
      </c>
      <c r="AJ20" s="52"/>
      <c r="AK20" s="236">
        <f t="shared" si="5"/>
        <v>0</v>
      </c>
      <c r="AL20" s="52"/>
      <c r="AM20" s="236">
        <f t="shared" si="6"/>
        <v>0</v>
      </c>
      <c r="AN20" s="52"/>
      <c r="AO20" s="236">
        <v>0</v>
      </c>
      <c r="AP20" s="52"/>
      <c r="AQ20" s="236">
        <f t="shared" si="7"/>
        <v>0</v>
      </c>
      <c r="AR20" s="52"/>
      <c r="AS20" s="236">
        <f t="shared" si="8"/>
        <v>0</v>
      </c>
      <c r="AT20" s="52"/>
      <c r="AU20" s="236">
        <f t="shared" si="9"/>
        <v>0</v>
      </c>
      <c r="AV20" s="52"/>
      <c r="AW20" s="236">
        <v>0</v>
      </c>
      <c r="AX20" s="52"/>
      <c r="AY20" s="236">
        <v>362.83</v>
      </c>
      <c r="AZ20" s="52"/>
      <c r="BA20" s="236">
        <v>0</v>
      </c>
      <c r="BB20" s="52"/>
      <c r="BC20" s="236">
        <f t="shared" si="10"/>
        <v>362.83</v>
      </c>
      <c r="BD20" s="52"/>
      <c r="BE20" s="236">
        <f t="shared" si="11"/>
        <v>362.83</v>
      </c>
    </row>
    <row r="21" spans="1:57" ht="18" x14ac:dyDescent="0.25">
      <c r="A21" s="235"/>
      <c r="B21" s="60" t="s">
        <v>224</v>
      </c>
      <c r="C21" s="236">
        <v>0</v>
      </c>
      <c r="D21" s="52"/>
      <c r="E21" s="236">
        <v>0</v>
      </c>
      <c r="F21" s="52"/>
      <c r="G21" s="236">
        <v>0</v>
      </c>
      <c r="H21" s="52"/>
      <c r="I21" s="236">
        <v>0</v>
      </c>
      <c r="J21" s="52"/>
      <c r="K21" s="236">
        <f t="shared" si="0"/>
        <v>0</v>
      </c>
      <c r="L21" s="52"/>
      <c r="M21" s="236">
        <v>0</v>
      </c>
      <c r="N21" s="52"/>
      <c r="O21" s="236">
        <v>0</v>
      </c>
      <c r="P21" s="52"/>
      <c r="Q21" s="236">
        <f t="shared" si="1"/>
        <v>0</v>
      </c>
      <c r="R21" s="52"/>
      <c r="S21" s="236">
        <v>0</v>
      </c>
      <c r="T21" s="52"/>
      <c r="U21" s="236">
        <v>0</v>
      </c>
      <c r="V21" s="52"/>
      <c r="W21" s="236">
        <v>0</v>
      </c>
      <c r="X21" s="52"/>
      <c r="Y21" s="236">
        <v>0</v>
      </c>
      <c r="Z21" s="52"/>
      <c r="AA21" s="236">
        <f t="shared" si="2"/>
        <v>0</v>
      </c>
      <c r="AB21" s="52"/>
      <c r="AC21" s="236">
        <f t="shared" si="3"/>
        <v>0</v>
      </c>
      <c r="AD21" s="52"/>
      <c r="AE21" s="236">
        <v>0</v>
      </c>
      <c r="AF21" s="52"/>
      <c r="AG21" s="236">
        <v>0</v>
      </c>
      <c r="AH21" s="52"/>
      <c r="AI21" s="236">
        <f t="shared" si="4"/>
        <v>0</v>
      </c>
      <c r="AJ21" s="52"/>
      <c r="AK21" s="236">
        <f t="shared" si="5"/>
        <v>0</v>
      </c>
      <c r="AL21" s="52"/>
      <c r="AM21" s="236">
        <f t="shared" si="6"/>
        <v>0</v>
      </c>
      <c r="AN21" s="52"/>
      <c r="AO21" s="236">
        <v>0</v>
      </c>
      <c r="AP21" s="52"/>
      <c r="AQ21" s="236">
        <f t="shared" si="7"/>
        <v>0</v>
      </c>
      <c r="AR21" s="52"/>
      <c r="AS21" s="236">
        <f t="shared" si="8"/>
        <v>0</v>
      </c>
      <c r="AT21" s="52"/>
      <c r="AU21" s="236">
        <f t="shared" si="9"/>
        <v>0</v>
      </c>
      <c r="AV21" s="52"/>
      <c r="AW21" s="236">
        <v>18356.05</v>
      </c>
      <c r="AX21" s="52"/>
      <c r="AY21" s="236">
        <v>-15849.63</v>
      </c>
      <c r="AZ21" s="52"/>
      <c r="BA21" s="236">
        <v>329.43</v>
      </c>
      <c r="BB21" s="52"/>
      <c r="BC21" s="236">
        <f t="shared" si="10"/>
        <v>2835.85</v>
      </c>
      <c r="BD21" s="52"/>
      <c r="BE21" s="236">
        <f t="shared" si="11"/>
        <v>2835.85</v>
      </c>
    </row>
    <row r="22" spans="1:57" ht="18" x14ac:dyDescent="0.25">
      <c r="A22" s="235"/>
      <c r="B22" s="60" t="s">
        <v>79</v>
      </c>
      <c r="C22" s="236">
        <v>0</v>
      </c>
      <c r="D22" s="52"/>
      <c r="E22" s="236">
        <v>0</v>
      </c>
      <c r="F22" s="52"/>
      <c r="G22" s="236">
        <v>0</v>
      </c>
      <c r="H22" s="52"/>
      <c r="I22" s="236">
        <v>0</v>
      </c>
      <c r="J22" s="52"/>
      <c r="K22" s="236">
        <f t="shared" si="0"/>
        <v>0</v>
      </c>
      <c r="L22" s="52"/>
      <c r="M22" s="236">
        <v>0</v>
      </c>
      <c r="N22" s="52"/>
      <c r="O22" s="236">
        <v>0</v>
      </c>
      <c r="P22" s="52"/>
      <c r="Q22" s="236">
        <f t="shared" si="1"/>
        <v>0</v>
      </c>
      <c r="R22" s="52"/>
      <c r="S22" s="236">
        <v>0</v>
      </c>
      <c r="T22" s="52"/>
      <c r="U22" s="236">
        <v>0</v>
      </c>
      <c r="V22" s="52"/>
      <c r="W22" s="236">
        <v>0</v>
      </c>
      <c r="X22" s="52"/>
      <c r="Y22" s="236">
        <v>0</v>
      </c>
      <c r="Z22" s="52"/>
      <c r="AA22" s="236">
        <f t="shared" si="2"/>
        <v>0</v>
      </c>
      <c r="AB22" s="52"/>
      <c r="AC22" s="236">
        <f t="shared" si="3"/>
        <v>0</v>
      </c>
      <c r="AD22" s="52"/>
      <c r="AE22" s="236">
        <v>0</v>
      </c>
      <c r="AF22" s="52"/>
      <c r="AG22" s="236">
        <v>0</v>
      </c>
      <c r="AH22" s="52"/>
      <c r="AI22" s="236">
        <f t="shared" si="4"/>
        <v>0</v>
      </c>
      <c r="AJ22" s="52"/>
      <c r="AK22" s="236">
        <f t="shared" si="5"/>
        <v>0</v>
      </c>
      <c r="AL22" s="52"/>
      <c r="AM22" s="236">
        <f t="shared" si="6"/>
        <v>0</v>
      </c>
      <c r="AN22" s="52"/>
      <c r="AO22" s="236">
        <v>0</v>
      </c>
      <c r="AP22" s="52"/>
      <c r="AQ22" s="236">
        <f t="shared" si="7"/>
        <v>0</v>
      </c>
      <c r="AR22" s="52"/>
      <c r="AS22" s="236">
        <f t="shared" si="8"/>
        <v>0</v>
      </c>
      <c r="AT22" s="52"/>
      <c r="AU22" s="236">
        <f t="shared" si="9"/>
        <v>0</v>
      </c>
      <c r="AV22" s="52"/>
      <c r="AW22" s="236">
        <v>18274</v>
      </c>
      <c r="AX22" s="52"/>
      <c r="AY22" s="236">
        <v>-3359.04</v>
      </c>
      <c r="AZ22" s="52"/>
      <c r="BA22" s="236">
        <v>0</v>
      </c>
      <c r="BB22" s="52"/>
      <c r="BC22" s="236">
        <f t="shared" si="10"/>
        <v>14914.96</v>
      </c>
      <c r="BD22" s="52"/>
      <c r="BE22" s="236">
        <f t="shared" si="11"/>
        <v>14914.96</v>
      </c>
    </row>
    <row r="23" spans="1:57" ht="18" x14ac:dyDescent="0.25">
      <c r="A23" s="235"/>
      <c r="B23" s="60" t="s">
        <v>171</v>
      </c>
      <c r="C23" s="236">
        <v>0</v>
      </c>
      <c r="D23" s="52"/>
      <c r="E23" s="236">
        <v>0</v>
      </c>
      <c r="F23" s="52"/>
      <c r="G23" s="236">
        <v>0</v>
      </c>
      <c r="H23" s="52"/>
      <c r="I23" s="236">
        <v>0</v>
      </c>
      <c r="J23" s="52"/>
      <c r="K23" s="236">
        <f t="shared" si="0"/>
        <v>0</v>
      </c>
      <c r="L23" s="52"/>
      <c r="M23" s="236">
        <v>0</v>
      </c>
      <c r="N23" s="52"/>
      <c r="O23" s="236">
        <v>0</v>
      </c>
      <c r="P23" s="52"/>
      <c r="Q23" s="236">
        <f t="shared" si="1"/>
        <v>0</v>
      </c>
      <c r="R23" s="52"/>
      <c r="S23" s="236">
        <v>-10590.97</v>
      </c>
      <c r="T23" s="52"/>
      <c r="U23" s="236">
        <v>0</v>
      </c>
      <c r="V23" s="52"/>
      <c r="W23" s="236">
        <v>0</v>
      </c>
      <c r="X23" s="52"/>
      <c r="Y23" s="236">
        <v>0</v>
      </c>
      <c r="Z23" s="52"/>
      <c r="AA23" s="236">
        <f t="shared" si="2"/>
        <v>-10590.97</v>
      </c>
      <c r="AB23" s="52"/>
      <c r="AC23" s="236">
        <f t="shared" si="3"/>
        <v>-10590.97</v>
      </c>
      <c r="AD23" s="52"/>
      <c r="AE23" s="236">
        <v>-2350</v>
      </c>
      <c r="AF23" s="52"/>
      <c r="AG23" s="236">
        <v>0</v>
      </c>
      <c r="AH23" s="52"/>
      <c r="AI23" s="236">
        <f t="shared" si="4"/>
        <v>-2350</v>
      </c>
      <c r="AJ23" s="52"/>
      <c r="AK23" s="236">
        <f t="shared" si="5"/>
        <v>-2350</v>
      </c>
      <c r="AL23" s="52"/>
      <c r="AM23" s="236">
        <f t="shared" si="6"/>
        <v>-12940.97</v>
      </c>
      <c r="AN23" s="52"/>
      <c r="AO23" s="236">
        <v>0</v>
      </c>
      <c r="AP23" s="52"/>
      <c r="AQ23" s="236">
        <f t="shared" si="7"/>
        <v>0</v>
      </c>
      <c r="AR23" s="52"/>
      <c r="AS23" s="236">
        <f t="shared" si="8"/>
        <v>0</v>
      </c>
      <c r="AT23" s="52"/>
      <c r="AU23" s="236">
        <f t="shared" si="9"/>
        <v>0</v>
      </c>
      <c r="AV23" s="52"/>
      <c r="AW23" s="236">
        <v>0</v>
      </c>
      <c r="AX23" s="52"/>
      <c r="AY23" s="236">
        <v>0</v>
      </c>
      <c r="AZ23" s="52"/>
      <c r="BA23" s="236">
        <v>724.5</v>
      </c>
      <c r="BB23" s="52"/>
      <c r="BC23" s="236">
        <f t="shared" si="10"/>
        <v>724.5</v>
      </c>
      <c r="BD23" s="52"/>
      <c r="BE23" s="236">
        <f t="shared" si="11"/>
        <v>724.5</v>
      </c>
    </row>
    <row r="24" spans="1:57" ht="18" x14ac:dyDescent="0.25">
      <c r="A24" s="235"/>
      <c r="B24" s="60" t="s">
        <v>286</v>
      </c>
      <c r="C24" s="236">
        <v>0</v>
      </c>
      <c r="D24" s="52"/>
      <c r="E24" s="236">
        <v>0</v>
      </c>
      <c r="F24" s="52"/>
      <c r="G24" s="236">
        <v>0</v>
      </c>
      <c r="H24" s="52"/>
      <c r="I24" s="236">
        <v>0</v>
      </c>
      <c r="J24" s="52"/>
      <c r="K24" s="236">
        <f t="shared" si="0"/>
        <v>0</v>
      </c>
      <c r="L24" s="52"/>
      <c r="M24" s="236">
        <v>0</v>
      </c>
      <c r="N24" s="52"/>
      <c r="O24" s="236">
        <v>0</v>
      </c>
      <c r="P24" s="52"/>
      <c r="Q24" s="236">
        <f t="shared" si="1"/>
        <v>0</v>
      </c>
      <c r="R24" s="52"/>
      <c r="S24" s="236">
        <v>0</v>
      </c>
      <c r="T24" s="52"/>
      <c r="U24" s="236">
        <v>0</v>
      </c>
      <c r="V24" s="52"/>
      <c r="W24" s="236">
        <v>0</v>
      </c>
      <c r="X24" s="52"/>
      <c r="Y24" s="236">
        <v>0</v>
      </c>
      <c r="Z24" s="52"/>
      <c r="AA24" s="236">
        <f t="shared" si="2"/>
        <v>0</v>
      </c>
      <c r="AB24" s="52"/>
      <c r="AC24" s="236">
        <f t="shared" si="3"/>
        <v>0</v>
      </c>
      <c r="AD24" s="52"/>
      <c r="AE24" s="236">
        <v>0</v>
      </c>
      <c r="AF24" s="52"/>
      <c r="AG24" s="236">
        <v>0</v>
      </c>
      <c r="AH24" s="52"/>
      <c r="AI24" s="236">
        <f t="shared" si="4"/>
        <v>0</v>
      </c>
      <c r="AJ24" s="52"/>
      <c r="AK24" s="236">
        <f t="shared" si="5"/>
        <v>0</v>
      </c>
      <c r="AL24" s="52"/>
      <c r="AM24" s="236">
        <f t="shared" si="6"/>
        <v>0</v>
      </c>
      <c r="AN24" s="52"/>
      <c r="AO24" s="236">
        <v>0</v>
      </c>
      <c r="AP24" s="52"/>
      <c r="AQ24" s="236">
        <f t="shared" si="7"/>
        <v>0</v>
      </c>
      <c r="AR24" s="52"/>
      <c r="AS24" s="236">
        <f t="shared" si="8"/>
        <v>0</v>
      </c>
      <c r="AT24" s="52"/>
      <c r="AU24" s="236">
        <f t="shared" si="9"/>
        <v>0</v>
      </c>
      <c r="AV24" s="52"/>
      <c r="AW24" s="236">
        <v>0</v>
      </c>
      <c r="AX24" s="52"/>
      <c r="AY24" s="236">
        <v>1176.0999999999999</v>
      </c>
      <c r="AZ24" s="52"/>
      <c r="BA24" s="236">
        <v>1038.22</v>
      </c>
      <c r="BB24" s="52"/>
      <c r="BC24" s="236">
        <f t="shared" si="10"/>
        <v>2214.3200000000002</v>
      </c>
      <c r="BD24" s="52"/>
      <c r="BE24" s="236">
        <f t="shared" si="11"/>
        <v>2214.3200000000002</v>
      </c>
    </row>
    <row r="25" spans="1:57" ht="18" x14ac:dyDescent="0.25">
      <c r="A25" s="235"/>
      <c r="B25" s="60" t="s">
        <v>287</v>
      </c>
      <c r="C25" s="236">
        <v>0</v>
      </c>
      <c r="D25" s="52"/>
      <c r="E25" s="236">
        <v>0</v>
      </c>
      <c r="F25" s="52"/>
      <c r="G25" s="236">
        <v>0</v>
      </c>
      <c r="H25" s="52"/>
      <c r="I25" s="236">
        <v>0</v>
      </c>
      <c r="J25" s="52"/>
      <c r="K25" s="236">
        <f t="shared" si="0"/>
        <v>0</v>
      </c>
      <c r="L25" s="52"/>
      <c r="M25" s="236">
        <v>0</v>
      </c>
      <c r="N25" s="52"/>
      <c r="O25" s="236">
        <v>0</v>
      </c>
      <c r="P25" s="52"/>
      <c r="Q25" s="236">
        <f t="shared" si="1"/>
        <v>0</v>
      </c>
      <c r="R25" s="52"/>
      <c r="S25" s="236">
        <v>0</v>
      </c>
      <c r="T25" s="52"/>
      <c r="U25" s="236">
        <v>0</v>
      </c>
      <c r="V25" s="52"/>
      <c r="W25" s="236">
        <v>0</v>
      </c>
      <c r="X25" s="52"/>
      <c r="Y25" s="236">
        <v>0</v>
      </c>
      <c r="Z25" s="52"/>
      <c r="AA25" s="236">
        <f t="shared" si="2"/>
        <v>0</v>
      </c>
      <c r="AB25" s="52"/>
      <c r="AC25" s="236">
        <f t="shared" si="3"/>
        <v>0</v>
      </c>
      <c r="AD25" s="52"/>
      <c r="AE25" s="236">
        <v>0</v>
      </c>
      <c r="AF25" s="52"/>
      <c r="AG25" s="236">
        <v>0</v>
      </c>
      <c r="AH25" s="52"/>
      <c r="AI25" s="236">
        <f t="shared" si="4"/>
        <v>0</v>
      </c>
      <c r="AJ25" s="52"/>
      <c r="AK25" s="236">
        <f t="shared" si="5"/>
        <v>0</v>
      </c>
      <c r="AL25" s="52"/>
      <c r="AM25" s="236">
        <f t="shared" si="6"/>
        <v>0</v>
      </c>
      <c r="AN25" s="52"/>
      <c r="AO25" s="236">
        <v>0</v>
      </c>
      <c r="AP25" s="52"/>
      <c r="AQ25" s="236">
        <f t="shared" si="7"/>
        <v>0</v>
      </c>
      <c r="AR25" s="52"/>
      <c r="AS25" s="236">
        <f t="shared" si="8"/>
        <v>0</v>
      </c>
      <c r="AT25" s="52"/>
      <c r="AU25" s="236">
        <f t="shared" si="9"/>
        <v>0</v>
      </c>
      <c r="AV25" s="52"/>
      <c r="AW25" s="236">
        <v>0</v>
      </c>
      <c r="AX25" s="52"/>
      <c r="AY25" s="236">
        <v>3000</v>
      </c>
      <c r="AZ25" s="52"/>
      <c r="BA25" s="236">
        <v>0</v>
      </c>
      <c r="BB25" s="52"/>
      <c r="BC25" s="236">
        <f t="shared" si="10"/>
        <v>3000</v>
      </c>
      <c r="BD25" s="52"/>
      <c r="BE25" s="236">
        <f t="shared" si="11"/>
        <v>3000</v>
      </c>
    </row>
    <row r="26" spans="1:57" ht="18" x14ac:dyDescent="0.25">
      <c r="A26" s="235"/>
      <c r="B26" s="60" t="s">
        <v>124</v>
      </c>
      <c r="C26" s="236">
        <v>0</v>
      </c>
      <c r="D26" s="52"/>
      <c r="E26" s="236">
        <v>0</v>
      </c>
      <c r="F26" s="52"/>
      <c r="G26" s="236">
        <v>0</v>
      </c>
      <c r="H26" s="52"/>
      <c r="I26" s="236">
        <v>0</v>
      </c>
      <c r="J26" s="52"/>
      <c r="K26" s="236">
        <f t="shared" si="0"/>
        <v>0</v>
      </c>
      <c r="L26" s="52"/>
      <c r="M26" s="236">
        <v>0</v>
      </c>
      <c r="N26" s="52"/>
      <c r="O26" s="236">
        <v>0</v>
      </c>
      <c r="P26" s="52"/>
      <c r="Q26" s="236">
        <f t="shared" si="1"/>
        <v>0</v>
      </c>
      <c r="R26" s="52"/>
      <c r="S26" s="236">
        <v>0</v>
      </c>
      <c r="T26" s="52"/>
      <c r="U26" s="236">
        <v>0</v>
      </c>
      <c r="V26" s="52"/>
      <c r="W26" s="236">
        <v>0</v>
      </c>
      <c r="X26" s="52"/>
      <c r="Y26" s="236">
        <v>0</v>
      </c>
      <c r="Z26" s="52"/>
      <c r="AA26" s="236">
        <f t="shared" si="2"/>
        <v>0</v>
      </c>
      <c r="AB26" s="52"/>
      <c r="AC26" s="236">
        <f t="shared" si="3"/>
        <v>0</v>
      </c>
      <c r="AD26" s="52"/>
      <c r="AE26" s="236">
        <v>0</v>
      </c>
      <c r="AF26" s="52"/>
      <c r="AG26" s="236">
        <v>0</v>
      </c>
      <c r="AH26" s="52"/>
      <c r="AI26" s="236">
        <f t="shared" si="4"/>
        <v>0</v>
      </c>
      <c r="AJ26" s="52"/>
      <c r="AK26" s="236">
        <f t="shared" si="5"/>
        <v>0</v>
      </c>
      <c r="AL26" s="52"/>
      <c r="AM26" s="236">
        <f t="shared" si="6"/>
        <v>0</v>
      </c>
      <c r="AN26" s="52"/>
      <c r="AO26" s="236">
        <v>0</v>
      </c>
      <c r="AP26" s="52"/>
      <c r="AQ26" s="236">
        <f t="shared" si="7"/>
        <v>0</v>
      </c>
      <c r="AR26" s="52"/>
      <c r="AS26" s="236">
        <f t="shared" si="8"/>
        <v>0</v>
      </c>
      <c r="AT26" s="52"/>
      <c r="AU26" s="236">
        <f t="shared" si="9"/>
        <v>0</v>
      </c>
      <c r="AV26" s="52"/>
      <c r="AW26" s="236">
        <v>6406</v>
      </c>
      <c r="AX26" s="52"/>
      <c r="AY26" s="236">
        <v>-1802.07</v>
      </c>
      <c r="AZ26" s="52"/>
      <c r="BA26" s="236">
        <v>0</v>
      </c>
      <c r="BB26" s="52"/>
      <c r="BC26" s="236">
        <f t="shared" si="10"/>
        <v>4603.93</v>
      </c>
      <c r="BD26" s="52"/>
      <c r="BE26" s="236">
        <f t="shared" si="11"/>
        <v>4603.93</v>
      </c>
    </row>
    <row r="27" spans="1:57" thickBot="1" x14ac:dyDescent="0.3">
      <c r="A27" s="235"/>
      <c r="B27" s="60" t="s">
        <v>288</v>
      </c>
      <c r="C27" s="236">
        <v>115226.42</v>
      </c>
      <c r="D27" s="52"/>
      <c r="E27" s="236">
        <v>78978.19</v>
      </c>
      <c r="F27" s="52"/>
      <c r="G27" s="236">
        <v>-12695.79</v>
      </c>
      <c r="H27" s="52"/>
      <c r="I27" s="236">
        <v>10025.23</v>
      </c>
      <c r="J27" s="52"/>
      <c r="K27" s="236">
        <f t="shared" si="0"/>
        <v>-2670.56</v>
      </c>
      <c r="L27" s="52"/>
      <c r="M27" s="236">
        <v>7444.62</v>
      </c>
      <c r="N27" s="52"/>
      <c r="O27" s="236">
        <v>-20.14</v>
      </c>
      <c r="P27" s="52"/>
      <c r="Q27" s="236">
        <f t="shared" si="1"/>
        <v>198958.53</v>
      </c>
      <c r="R27" s="52"/>
      <c r="S27" s="236">
        <v>0</v>
      </c>
      <c r="T27" s="52"/>
      <c r="U27" s="236">
        <v>-1</v>
      </c>
      <c r="V27" s="52"/>
      <c r="W27" s="236">
        <v>4000</v>
      </c>
      <c r="X27" s="52"/>
      <c r="Y27" s="236">
        <v>-2000</v>
      </c>
      <c r="Z27" s="52"/>
      <c r="AA27" s="236">
        <f t="shared" si="2"/>
        <v>1999</v>
      </c>
      <c r="AB27" s="52"/>
      <c r="AC27" s="236">
        <f t="shared" si="3"/>
        <v>200957.53</v>
      </c>
      <c r="AD27" s="52"/>
      <c r="AE27" s="236">
        <v>0</v>
      </c>
      <c r="AF27" s="52"/>
      <c r="AG27" s="236">
        <v>0</v>
      </c>
      <c r="AH27" s="52"/>
      <c r="AI27" s="236">
        <f t="shared" si="4"/>
        <v>0</v>
      </c>
      <c r="AJ27" s="52"/>
      <c r="AK27" s="236">
        <f t="shared" si="5"/>
        <v>0</v>
      </c>
      <c r="AL27" s="52"/>
      <c r="AM27" s="236">
        <f t="shared" si="6"/>
        <v>200957.53</v>
      </c>
      <c r="AN27" s="52"/>
      <c r="AO27" s="236">
        <v>0</v>
      </c>
      <c r="AP27" s="52"/>
      <c r="AQ27" s="236">
        <f t="shared" si="7"/>
        <v>0</v>
      </c>
      <c r="AR27" s="52"/>
      <c r="AS27" s="236">
        <f t="shared" si="8"/>
        <v>0</v>
      </c>
      <c r="AT27" s="52"/>
      <c r="AU27" s="236">
        <f t="shared" si="9"/>
        <v>0</v>
      </c>
      <c r="AV27" s="52"/>
      <c r="AW27" s="236">
        <v>1098.79</v>
      </c>
      <c r="AX27" s="52"/>
      <c r="AY27" s="236">
        <v>0</v>
      </c>
      <c r="AZ27" s="52"/>
      <c r="BA27" s="236">
        <v>-21.72</v>
      </c>
      <c r="BB27" s="52"/>
      <c r="BC27" s="236">
        <f t="shared" si="10"/>
        <v>1077.07</v>
      </c>
      <c r="BD27" s="52"/>
      <c r="BE27" s="236">
        <f t="shared" si="11"/>
        <v>1077.07</v>
      </c>
    </row>
    <row r="28" spans="1:57" s="238" customFormat="1" thickBot="1" x14ac:dyDescent="0.3">
      <c r="A28" s="235" t="s">
        <v>289</v>
      </c>
      <c r="B28" s="60"/>
      <c r="C28" s="237">
        <f>ROUND(SUM(C3:C27),5)</f>
        <v>115338.33</v>
      </c>
      <c r="D28" s="60"/>
      <c r="E28" s="237">
        <f>ROUND(SUM(E3:E27),5)</f>
        <v>0</v>
      </c>
      <c r="F28" s="60"/>
      <c r="G28" s="237">
        <f>ROUND(SUM(G3:G27),5)</f>
        <v>1486</v>
      </c>
      <c r="H28" s="60"/>
      <c r="I28" s="237">
        <f>ROUND(SUM(I3:I27),5)</f>
        <v>47904.11</v>
      </c>
      <c r="J28" s="60"/>
      <c r="K28" s="237">
        <f t="shared" si="0"/>
        <v>49390.11</v>
      </c>
      <c r="L28" s="60"/>
      <c r="M28" s="237">
        <f>ROUND(SUM(M3:M27),5)</f>
        <v>12632.07</v>
      </c>
      <c r="N28" s="60"/>
      <c r="O28" s="237">
        <f>ROUND(SUM(O3:O27),5)</f>
        <v>0</v>
      </c>
      <c r="P28" s="60"/>
      <c r="Q28" s="237">
        <f t="shared" si="1"/>
        <v>177360.51</v>
      </c>
      <c r="R28" s="60"/>
      <c r="S28" s="237">
        <f>ROUND(SUM(S3:S27),5)</f>
        <v>0</v>
      </c>
      <c r="T28" s="60"/>
      <c r="U28" s="237">
        <f>ROUND(SUM(U3:U27),5)</f>
        <v>0</v>
      </c>
      <c r="V28" s="60"/>
      <c r="W28" s="237">
        <f>ROUND(SUM(W3:W27),5)</f>
        <v>0</v>
      </c>
      <c r="X28" s="60"/>
      <c r="Y28" s="237">
        <f>ROUND(SUM(Y3:Y27),5)</f>
        <v>0</v>
      </c>
      <c r="Z28" s="60"/>
      <c r="AA28" s="237">
        <f t="shared" si="2"/>
        <v>0</v>
      </c>
      <c r="AB28" s="60"/>
      <c r="AC28" s="237">
        <f t="shared" si="3"/>
        <v>177360.51</v>
      </c>
      <c r="AD28" s="60"/>
      <c r="AE28" s="237">
        <f>ROUND(SUM(AE3:AE27),5)</f>
        <v>0</v>
      </c>
      <c r="AF28" s="60"/>
      <c r="AG28" s="237">
        <f>ROUND(SUM(AG3:AG27),5)</f>
        <v>0</v>
      </c>
      <c r="AH28" s="60"/>
      <c r="AI28" s="237">
        <f t="shared" si="4"/>
        <v>0</v>
      </c>
      <c r="AJ28" s="60"/>
      <c r="AK28" s="237">
        <f t="shared" si="5"/>
        <v>0</v>
      </c>
      <c r="AL28" s="60"/>
      <c r="AM28" s="237">
        <f t="shared" si="6"/>
        <v>177360.51</v>
      </c>
      <c r="AN28" s="60"/>
      <c r="AO28" s="237">
        <f>ROUND(SUM(AO3:AO27),5)</f>
        <v>1498.9</v>
      </c>
      <c r="AP28" s="60"/>
      <c r="AQ28" s="237">
        <f t="shared" si="7"/>
        <v>1498.9</v>
      </c>
      <c r="AR28" s="60"/>
      <c r="AS28" s="237">
        <f t="shared" si="8"/>
        <v>1498.9</v>
      </c>
      <c r="AT28" s="60"/>
      <c r="AU28" s="237">
        <f t="shared" si="9"/>
        <v>1498.9</v>
      </c>
      <c r="AV28" s="60"/>
      <c r="AW28" s="237">
        <f>ROUND(SUM(AW3:AW27),5)</f>
        <v>164891.91</v>
      </c>
      <c r="AX28" s="60"/>
      <c r="AY28" s="237">
        <f>ROUND(SUM(AY3:AY27),5)</f>
        <v>2980.41</v>
      </c>
      <c r="AZ28" s="60"/>
      <c r="BA28" s="237">
        <f>ROUND(SUM(BA3:BA27),5)</f>
        <v>7989.29</v>
      </c>
      <c r="BB28" s="60"/>
      <c r="BC28" s="237">
        <f t="shared" si="10"/>
        <v>175861.61</v>
      </c>
      <c r="BD28" s="60"/>
      <c r="BE28" s="237">
        <f t="shared" si="11"/>
        <v>177360.51</v>
      </c>
    </row>
    <row r="29" spans="1:57" ht="19.5" thickTop="1" x14ac:dyDescent="0.3"/>
  </sheetData>
  <pageMargins left="0.7" right="0.7" top="0.75" bottom="0.75" header="0.3" footer="0.3"/>
  <pageSetup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8732-B928-4A6B-B04F-C99E01E1631E}">
  <sheetPr>
    <pageSetUpPr fitToPage="1"/>
  </sheetPr>
  <dimension ref="A1:X46"/>
  <sheetViews>
    <sheetView topLeftCell="N5" zoomScale="80" zoomScaleNormal="80" workbookViewId="0">
      <selection activeCell="T8" sqref="T8"/>
    </sheetView>
  </sheetViews>
  <sheetFormatPr defaultRowHeight="18.75" x14ac:dyDescent="0.3"/>
  <cols>
    <col min="1" max="1" width="45" customWidth="1"/>
    <col min="2" max="2" width="8.85546875" customWidth="1"/>
    <col min="3" max="3" width="23.42578125" customWidth="1"/>
    <col min="4" max="4" width="15.140625" customWidth="1"/>
    <col min="5" max="5" width="20.28515625" customWidth="1"/>
    <col min="6" max="6" width="15.28515625" customWidth="1"/>
    <col min="7" max="9" width="18.42578125" customWidth="1"/>
    <col min="10" max="10" width="34.140625" customWidth="1"/>
    <col min="11" max="11" width="22.7109375" customWidth="1"/>
    <col min="12" max="12" width="8.85546875" customWidth="1"/>
    <col min="13" max="13" width="26.28515625" style="163" customWidth="1"/>
    <col min="14" max="14" width="11.85546875" style="163" customWidth="1"/>
    <col min="15" max="16" width="26.28515625" style="163" customWidth="1"/>
    <col min="17" max="17" width="54.7109375" customWidth="1"/>
    <col min="19" max="19" width="18.7109375" hidden="1" customWidth="1"/>
    <col min="20" max="20" width="18.5703125" customWidth="1"/>
    <col min="22" max="22" width="16" bestFit="1" customWidth="1"/>
    <col min="23" max="23" width="15.5703125" customWidth="1"/>
    <col min="24" max="24" width="18.42578125" customWidth="1"/>
  </cols>
  <sheetData>
    <row r="1" spans="1:24" ht="21" x14ac:dyDescent="0.35">
      <c r="A1" s="160" t="s">
        <v>207</v>
      </c>
      <c r="B1" s="161"/>
      <c r="C1" s="161"/>
      <c r="D1" s="161"/>
      <c r="E1" s="161"/>
      <c r="F1" s="161"/>
      <c r="G1" s="162"/>
      <c r="H1" s="162"/>
      <c r="I1" s="162"/>
    </row>
    <row r="2" spans="1:24" ht="19.5" thickBot="1" x14ac:dyDescent="0.35">
      <c r="A2" s="6"/>
      <c r="B2" s="6"/>
      <c r="C2" s="6"/>
      <c r="D2" s="6"/>
      <c r="E2" s="6"/>
      <c r="F2" s="6"/>
      <c r="G2" s="164"/>
      <c r="H2" s="164"/>
      <c r="I2" s="164"/>
    </row>
    <row r="3" spans="1:24" ht="21" x14ac:dyDescent="0.35">
      <c r="A3" s="161"/>
      <c r="B3" s="161"/>
      <c r="C3" s="161" t="s">
        <v>208</v>
      </c>
      <c r="D3" s="161"/>
      <c r="E3" s="161" t="s">
        <v>209</v>
      </c>
      <c r="F3" s="161"/>
      <c r="G3" s="165"/>
      <c r="H3" s="162"/>
      <c r="I3" s="166" t="s">
        <v>210</v>
      </c>
      <c r="K3" s="167" t="s">
        <v>211</v>
      </c>
      <c r="M3" s="168" t="s">
        <v>212</v>
      </c>
      <c r="N3" s="168"/>
      <c r="O3" s="169" t="s">
        <v>213</v>
      </c>
      <c r="P3" s="168"/>
      <c r="R3" s="170"/>
      <c r="S3" s="167" t="s">
        <v>211</v>
      </c>
      <c r="T3" s="169" t="s">
        <v>303</v>
      </c>
      <c r="V3" s="171"/>
      <c r="W3" s="168"/>
      <c r="X3" s="168"/>
    </row>
    <row r="4" spans="1:24" ht="21" x14ac:dyDescent="0.35">
      <c r="A4" s="161"/>
      <c r="B4" s="161"/>
      <c r="C4" s="161"/>
      <c r="D4" s="161"/>
      <c r="E4" s="172"/>
      <c r="F4" s="161"/>
      <c r="G4" s="173"/>
      <c r="H4" s="162"/>
      <c r="I4" s="174"/>
      <c r="K4" s="175"/>
      <c r="M4" s="60" t="s">
        <v>214</v>
      </c>
      <c r="N4" s="60"/>
      <c r="O4" s="176"/>
      <c r="P4" s="60"/>
      <c r="R4" s="177"/>
      <c r="S4" s="175"/>
      <c r="T4" s="176"/>
    </row>
    <row r="5" spans="1:24" ht="21" x14ac:dyDescent="0.35">
      <c r="A5" s="161" t="s">
        <v>215</v>
      </c>
      <c r="B5" s="161"/>
      <c r="C5" s="172" t="s">
        <v>216</v>
      </c>
      <c r="D5" s="161"/>
      <c r="E5" s="172" t="s">
        <v>216</v>
      </c>
      <c r="F5" s="161"/>
      <c r="G5" s="178" t="s">
        <v>216</v>
      </c>
      <c r="H5" s="179"/>
      <c r="I5" s="180" t="s">
        <v>216</v>
      </c>
      <c r="K5" s="181" t="s">
        <v>216</v>
      </c>
      <c r="M5" s="60"/>
      <c r="N5" s="60"/>
      <c r="O5" s="182" t="s">
        <v>216</v>
      </c>
      <c r="P5" s="183"/>
      <c r="Q5" s="184" t="s">
        <v>215</v>
      </c>
      <c r="R5" s="177"/>
      <c r="S5" s="181" t="s">
        <v>216</v>
      </c>
      <c r="T5" s="182" t="s">
        <v>216</v>
      </c>
    </row>
    <row r="6" spans="1:24" ht="21" x14ac:dyDescent="0.35">
      <c r="A6" s="161"/>
      <c r="B6" s="161"/>
      <c r="C6" s="172"/>
      <c r="D6" s="161"/>
      <c r="E6" s="172"/>
      <c r="F6" s="161"/>
      <c r="G6" s="178"/>
      <c r="H6" s="179"/>
      <c r="I6" s="174"/>
      <c r="K6" s="175"/>
      <c r="M6" s="60"/>
      <c r="N6" s="60"/>
      <c r="O6" s="176"/>
      <c r="P6" s="185"/>
      <c r="Q6" s="184"/>
      <c r="R6" s="177"/>
      <c r="S6" s="175"/>
      <c r="T6" s="176"/>
    </row>
    <row r="7" spans="1:24" ht="21" x14ac:dyDescent="0.35">
      <c r="A7" s="161" t="s">
        <v>217</v>
      </c>
      <c r="B7" s="161"/>
      <c r="C7" s="172">
        <v>10</v>
      </c>
      <c r="D7" s="161"/>
      <c r="E7" s="172">
        <v>10</v>
      </c>
      <c r="F7" s="161"/>
      <c r="G7" s="178">
        <v>10</v>
      </c>
      <c r="H7" s="179"/>
      <c r="I7" s="186">
        <v>10</v>
      </c>
      <c r="K7" s="187">
        <v>10</v>
      </c>
      <c r="M7" s="188">
        <f>O7-K7</f>
        <v>0</v>
      </c>
      <c r="N7" s="188"/>
      <c r="O7" s="189">
        <v>10</v>
      </c>
      <c r="P7" s="190"/>
      <c r="Q7" s="184" t="s">
        <v>217</v>
      </c>
      <c r="R7" s="177"/>
      <c r="S7" s="187">
        <v>10</v>
      </c>
      <c r="T7" s="189">
        <v>10</v>
      </c>
      <c r="V7" s="191"/>
      <c r="W7" s="191"/>
      <c r="X7" s="192"/>
    </row>
    <row r="8" spans="1:24" ht="21" x14ac:dyDescent="0.35">
      <c r="A8" s="161" t="s">
        <v>218</v>
      </c>
      <c r="B8" s="161"/>
      <c r="C8" s="172">
        <v>3</v>
      </c>
      <c r="D8" s="161"/>
      <c r="E8" s="172">
        <v>4</v>
      </c>
      <c r="F8" s="161"/>
      <c r="G8" s="178">
        <v>5</v>
      </c>
      <c r="H8" s="179"/>
      <c r="I8" s="186">
        <v>4</v>
      </c>
      <c r="K8" s="187">
        <v>5</v>
      </c>
      <c r="M8" s="188">
        <f t="shared" ref="M8:M21" si="0">K8-I8</f>
        <v>1</v>
      </c>
      <c r="N8" s="188"/>
      <c r="O8" s="189">
        <v>4</v>
      </c>
      <c r="P8" s="190"/>
      <c r="Q8" s="184" t="s">
        <v>218</v>
      </c>
      <c r="R8" s="177"/>
      <c r="S8" s="187">
        <v>5</v>
      </c>
      <c r="T8" s="189">
        <v>2.5</v>
      </c>
      <c r="V8" s="191"/>
      <c r="W8" s="191"/>
      <c r="X8" s="192"/>
    </row>
    <row r="9" spans="1:24" ht="21" x14ac:dyDescent="0.35">
      <c r="A9" s="161" t="s">
        <v>219</v>
      </c>
      <c r="B9" s="161"/>
      <c r="C9" s="172">
        <v>4</v>
      </c>
      <c r="D9" s="161"/>
      <c r="E9" s="172">
        <v>4</v>
      </c>
      <c r="F9" s="161"/>
      <c r="G9" s="178">
        <v>2.5</v>
      </c>
      <c r="H9" s="179"/>
      <c r="I9" s="186">
        <v>2</v>
      </c>
      <c r="K9" s="187">
        <v>2</v>
      </c>
      <c r="M9" s="188">
        <f t="shared" si="0"/>
        <v>0</v>
      </c>
      <c r="N9" s="188"/>
      <c r="O9" s="189">
        <v>2</v>
      </c>
      <c r="P9" s="190"/>
      <c r="Q9" s="184" t="s">
        <v>219</v>
      </c>
      <c r="R9" s="177"/>
      <c r="S9" s="187">
        <v>2</v>
      </c>
      <c r="T9" s="189">
        <v>2.5</v>
      </c>
      <c r="V9" s="191"/>
      <c r="W9" s="191"/>
      <c r="X9" s="192"/>
    </row>
    <row r="10" spans="1:24" ht="21" x14ac:dyDescent="0.35">
      <c r="A10" s="161" t="s">
        <v>220</v>
      </c>
      <c r="B10" s="161"/>
      <c r="C10" s="193"/>
      <c r="D10" s="161"/>
      <c r="E10" s="193"/>
      <c r="F10" s="161"/>
      <c r="G10" s="178">
        <v>1</v>
      </c>
      <c r="H10" s="179"/>
      <c r="I10" s="186">
        <v>0.5</v>
      </c>
      <c r="K10" s="187">
        <v>1</v>
      </c>
      <c r="M10" s="188">
        <f t="shared" si="0"/>
        <v>0.5</v>
      </c>
      <c r="N10" s="188"/>
      <c r="O10" s="189">
        <v>0.5</v>
      </c>
      <c r="P10" s="190"/>
      <c r="Q10" s="184" t="s">
        <v>220</v>
      </c>
      <c r="R10" s="177"/>
      <c r="S10" s="187">
        <v>1</v>
      </c>
      <c r="T10" s="189">
        <v>0</v>
      </c>
      <c r="V10" s="191"/>
      <c r="W10" s="191"/>
      <c r="X10" s="192"/>
    </row>
    <row r="11" spans="1:24" ht="21" x14ac:dyDescent="0.35">
      <c r="A11" s="161" t="s">
        <v>184</v>
      </c>
      <c r="B11" s="161"/>
      <c r="C11" s="172">
        <v>2</v>
      </c>
      <c r="D11" s="161"/>
      <c r="E11" s="172">
        <v>2</v>
      </c>
      <c r="F11" s="161"/>
      <c r="G11" s="178">
        <v>2</v>
      </c>
      <c r="H11" s="179"/>
      <c r="I11" s="186">
        <v>1</v>
      </c>
      <c r="K11" s="187">
        <v>2</v>
      </c>
      <c r="M11" s="188">
        <f t="shared" si="0"/>
        <v>1</v>
      </c>
      <c r="N11" s="188"/>
      <c r="O11" s="189">
        <v>1.5</v>
      </c>
      <c r="P11" s="190"/>
      <c r="Q11" s="184" t="s">
        <v>184</v>
      </c>
      <c r="R11" s="177"/>
      <c r="S11" s="187">
        <v>2</v>
      </c>
      <c r="T11" s="189">
        <v>2</v>
      </c>
      <c r="V11" s="191"/>
      <c r="W11" s="191"/>
      <c r="X11" s="192"/>
    </row>
    <row r="12" spans="1:24" ht="21" x14ac:dyDescent="0.35">
      <c r="A12" s="161" t="s">
        <v>221</v>
      </c>
      <c r="B12" s="161"/>
      <c r="C12" s="172">
        <v>1</v>
      </c>
      <c r="D12" s="161"/>
      <c r="E12" s="172">
        <v>1</v>
      </c>
      <c r="F12" s="161"/>
      <c r="G12" s="178">
        <v>2</v>
      </c>
      <c r="H12" s="179"/>
      <c r="I12" s="186">
        <v>1.75</v>
      </c>
      <c r="K12" s="187">
        <v>2</v>
      </c>
      <c r="M12" s="188">
        <f t="shared" si="0"/>
        <v>0.25</v>
      </c>
      <c r="N12" s="188"/>
      <c r="O12" s="189">
        <v>1</v>
      </c>
      <c r="P12" s="190"/>
      <c r="Q12" s="184" t="s">
        <v>221</v>
      </c>
      <c r="R12" s="177"/>
      <c r="S12" s="187">
        <v>2</v>
      </c>
      <c r="T12" s="189">
        <v>1</v>
      </c>
      <c r="V12" s="191"/>
      <c r="W12" s="191"/>
      <c r="X12" s="192"/>
    </row>
    <row r="13" spans="1:24" ht="21" x14ac:dyDescent="0.35">
      <c r="A13" s="161" t="s">
        <v>163</v>
      </c>
      <c r="B13" s="161"/>
      <c r="C13" s="172">
        <v>1</v>
      </c>
      <c r="D13" s="161"/>
      <c r="E13" s="172">
        <v>1</v>
      </c>
      <c r="F13" s="161"/>
      <c r="G13" s="178">
        <v>0</v>
      </c>
      <c r="H13" s="179"/>
      <c r="I13" s="186">
        <v>0</v>
      </c>
      <c r="K13" s="187">
        <v>0</v>
      </c>
      <c r="M13" s="188">
        <f t="shared" si="0"/>
        <v>0</v>
      </c>
      <c r="N13" s="188"/>
      <c r="O13" s="189">
        <v>0</v>
      </c>
      <c r="P13" s="190"/>
      <c r="Q13" s="184" t="s">
        <v>163</v>
      </c>
      <c r="R13" s="177"/>
      <c r="S13" s="187">
        <v>0</v>
      </c>
      <c r="T13" s="189">
        <v>0</v>
      </c>
      <c r="V13" s="191"/>
      <c r="W13" s="191"/>
      <c r="X13" s="192"/>
    </row>
    <row r="14" spans="1:24" ht="21" x14ac:dyDescent="0.35">
      <c r="A14" s="161" t="s">
        <v>222</v>
      </c>
      <c r="B14" s="161"/>
      <c r="C14" s="172">
        <v>1</v>
      </c>
      <c r="D14" s="161"/>
      <c r="E14" s="172">
        <v>1</v>
      </c>
      <c r="F14" s="161"/>
      <c r="G14" s="178">
        <v>1</v>
      </c>
      <c r="H14" s="179"/>
      <c r="I14" s="186">
        <v>1</v>
      </c>
      <c r="K14" s="187">
        <v>1</v>
      </c>
      <c r="M14" s="188">
        <f t="shared" si="0"/>
        <v>0</v>
      </c>
      <c r="N14" s="188"/>
      <c r="O14" s="189">
        <v>1</v>
      </c>
      <c r="P14" s="190"/>
      <c r="Q14" s="184" t="s">
        <v>222</v>
      </c>
      <c r="R14" s="177"/>
      <c r="S14" s="187">
        <v>1</v>
      </c>
      <c r="T14" s="189">
        <v>1</v>
      </c>
      <c r="V14" s="191"/>
      <c r="W14" s="191"/>
      <c r="X14" s="192"/>
    </row>
    <row r="15" spans="1:24" ht="21" x14ac:dyDescent="0.35">
      <c r="A15" s="161" t="s">
        <v>194</v>
      </c>
      <c r="B15" s="161"/>
      <c r="C15" s="172">
        <v>4</v>
      </c>
      <c r="D15" s="161"/>
      <c r="E15" s="172">
        <v>2</v>
      </c>
      <c r="F15" s="161"/>
      <c r="G15" s="178">
        <v>1.5</v>
      </c>
      <c r="H15" s="179"/>
      <c r="I15" s="186">
        <v>1</v>
      </c>
      <c r="K15" s="187">
        <v>1</v>
      </c>
      <c r="M15" s="188">
        <f t="shared" si="0"/>
        <v>0</v>
      </c>
      <c r="N15" s="188"/>
      <c r="O15" s="189">
        <v>1</v>
      </c>
      <c r="P15" s="190"/>
      <c r="Q15" s="184" t="s">
        <v>194</v>
      </c>
      <c r="R15" s="177"/>
      <c r="S15" s="187">
        <v>1</v>
      </c>
      <c r="T15" s="189">
        <v>1</v>
      </c>
      <c r="V15" s="191"/>
      <c r="W15" s="191"/>
      <c r="X15" s="192"/>
    </row>
    <row r="16" spans="1:24" ht="21" x14ac:dyDescent="0.35">
      <c r="A16" s="161" t="s">
        <v>203</v>
      </c>
      <c r="B16" s="161"/>
      <c r="C16" s="172">
        <v>0</v>
      </c>
      <c r="D16" s="161"/>
      <c r="E16" s="172">
        <v>1</v>
      </c>
      <c r="F16" s="161"/>
      <c r="G16" s="178">
        <v>1</v>
      </c>
      <c r="H16" s="179"/>
      <c r="I16" s="186">
        <v>1</v>
      </c>
      <c r="K16" s="187">
        <v>1</v>
      </c>
      <c r="M16" s="188">
        <f t="shared" si="0"/>
        <v>0</v>
      </c>
      <c r="N16" s="188"/>
      <c r="O16" s="189">
        <v>1</v>
      </c>
      <c r="P16" s="190"/>
      <c r="Q16" s="184" t="s">
        <v>203</v>
      </c>
      <c r="R16" s="177"/>
      <c r="S16" s="187">
        <v>1</v>
      </c>
      <c r="T16" s="189">
        <v>0.5</v>
      </c>
      <c r="V16" s="191"/>
      <c r="W16" s="191"/>
      <c r="X16" s="192"/>
    </row>
    <row r="17" spans="1:24" ht="21" x14ac:dyDescent="0.35">
      <c r="A17" s="161" t="s">
        <v>223</v>
      </c>
      <c r="B17" s="161"/>
      <c r="C17" s="172">
        <v>0</v>
      </c>
      <c r="D17" s="161"/>
      <c r="E17" s="172">
        <v>0</v>
      </c>
      <c r="F17" s="161"/>
      <c r="G17" s="178">
        <v>2</v>
      </c>
      <c r="H17" s="179"/>
      <c r="I17" s="186">
        <v>1</v>
      </c>
      <c r="K17" s="187">
        <v>2</v>
      </c>
      <c r="M17" s="188">
        <f t="shared" si="0"/>
        <v>1</v>
      </c>
      <c r="N17" s="188"/>
      <c r="O17" s="189">
        <v>2</v>
      </c>
      <c r="P17" s="190"/>
      <c r="Q17" s="184" t="s">
        <v>223</v>
      </c>
      <c r="R17" s="194"/>
      <c r="S17" s="187">
        <v>2</v>
      </c>
      <c r="T17" s="189">
        <v>2</v>
      </c>
      <c r="V17" s="191"/>
      <c r="W17" s="191"/>
      <c r="X17" s="192"/>
    </row>
    <row r="18" spans="1:24" ht="21" x14ac:dyDescent="0.35">
      <c r="A18" s="161" t="s">
        <v>224</v>
      </c>
      <c r="B18" s="161"/>
      <c r="C18" s="195">
        <v>0</v>
      </c>
      <c r="D18" s="161"/>
      <c r="E18" s="172">
        <v>0</v>
      </c>
      <c r="F18" s="161"/>
      <c r="G18" s="178">
        <v>1</v>
      </c>
      <c r="H18" s="179"/>
      <c r="I18" s="186">
        <v>0.75</v>
      </c>
      <c r="K18" s="187">
        <v>1</v>
      </c>
      <c r="M18" s="188">
        <f t="shared" si="0"/>
        <v>0.25</v>
      </c>
      <c r="N18" s="188"/>
      <c r="O18" s="189">
        <v>1</v>
      </c>
      <c r="P18" s="190"/>
      <c r="Q18" s="184" t="s">
        <v>224</v>
      </c>
      <c r="R18" s="194"/>
      <c r="S18" s="187">
        <v>1</v>
      </c>
      <c r="T18" s="189">
        <v>0.5</v>
      </c>
      <c r="V18" s="191"/>
      <c r="W18" s="191"/>
      <c r="X18" s="192"/>
    </row>
    <row r="19" spans="1:24" ht="21" x14ac:dyDescent="0.35">
      <c r="A19" s="161" t="s">
        <v>225</v>
      </c>
      <c r="B19" s="161"/>
      <c r="C19" s="195">
        <v>0</v>
      </c>
      <c r="D19" s="161"/>
      <c r="E19" s="172">
        <v>0</v>
      </c>
      <c r="F19" s="161"/>
      <c r="G19" s="178">
        <v>0</v>
      </c>
      <c r="H19" s="179"/>
      <c r="I19" s="186">
        <v>1</v>
      </c>
      <c r="K19" s="187">
        <v>1</v>
      </c>
      <c r="M19" s="188">
        <f t="shared" si="0"/>
        <v>0</v>
      </c>
      <c r="N19" s="188"/>
      <c r="O19" s="189">
        <v>0</v>
      </c>
      <c r="P19" s="190"/>
      <c r="Q19" s="184" t="s">
        <v>583</v>
      </c>
      <c r="R19" s="194"/>
      <c r="S19" s="187">
        <v>1</v>
      </c>
      <c r="T19" s="189">
        <v>2</v>
      </c>
      <c r="V19" s="191"/>
      <c r="W19" s="191"/>
      <c r="X19" s="192"/>
    </row>
    <row r="20" spans="1:24" ht="21" x14ac:dyDescent="0.35">
      <c r="A20" s="161"/>
      <c r="B20" s="161"/>
      <c r="C20" s="161"/>
      <c r="D20" s="161"/>
      <c r="E20" s="172"/>
      <c r="F20" s="161"/>
      <c r="G20" s="178"/>
      <c r="H20" s="179"/>
      <c r="I20" s="186"/>
      <c r="K20" s="187"/>
      <c r="M20" s="188">
        <f t="shared" si="0"/>
        <v>0</v>
      </c>
      <c r="N20" s="188"/>
      <c r="O20" s="189"/>
      <c r="P20" s="190"/>
      <c r="Q20" s="184"/>
      <c r="R20" s="194"/>
      <c r="S20" s="187"/>
      <c r="T20" s="189"/>
      <c r="V20" s="191"/>
      <c r="W20" s="191"/>
    </row>
    <row r="21" spans="1:24" ht="21.75" thickBot="1" x14ac:dyDescent="0.4">
      <c r="A21" s="161" t="s">
        <v>226</v>
      </c>
      <c r="B21" s="161"/>
      <c r="C21" s="172">
        <v>26</v>
      </c>
      <c r="D21" s="161"/>
      <c r="E21" s="172">
        <v>26</v>
      </c>
      <c r="F21" s="161"/>
      <c r="G21" s="196">
        <f>SUM(G7:G20)</f>
        <v>29</v>
      </c>
      <c r="H21" s="179"/>
      <c r="I21" s="197">
        <f>SUM(I7:I20)</f>
        <v>25</v>
      </c>
      <c r="K21" s="198">
        <f>SUM(K7:K20)</f>
        <v>29</v>
      </c>
      <c r="M21" s="188">
        <f t="shared" si="0"/>
        <v>4</v>
      </c>
      <c r="N21" s="188"/>
      <c r="O21" s="199">
        <f>SUM(O7:O20)</f>
        <v>25</v>
      </c>
      <c r="P21" s="190"/>
      <c r="Q21" s="184" t="s">
        <v>227</v>
      </c>
      <c r="R21" s="194"/>
      <c r="S21" s="198">
        <f>SUM(S7:S20)</f>
        <v>29</v>
      </c>
      <c r="T21" s="199">
        <f>SUM(T7:T20)</f>
        <v>25</v>
      </c>
      <c r="V21" s="191"/>
      <c r="W21" s="191"/>
    </row>
    <row r="22" spans="1:24" ht="21" x14ac:dyDescent="0.35">
      <c r="A22" s="161"/>
      <c r="B22" s="161"/>
      <c r="C22" s="172"/>
      <c r="D22" s="161"/>
      <c r="E22" s="172"/>
      <c r="F22" s="161"/>
      <c r="G22" s="200"/>
      <c r="H22" s="179"/>
      <c r="I22" s="190"/>
      <c r="K22" s="190"/>
      <c r="M22" s="188"/>
      <c r="N22" s="188"/>
      <c r="O22" s="190"/>
      <c r="P22" s="190"/>
      <c r="Q22" s="184"/>
      <c r="R22" s="194"/>
      <c r="S22" s="201"/>
      <c r="T22" s="190"/>
      <c r="V22" s="191"/>
      <c r="W22" s="191"/>
    </row>
    <row r="23" spans="1:24" ht="21" x14ac:dyDescent="0.35">
      <c r="A23" s="6"/>
      <c r="B23" s="6"/>
      <c r="C23" s="6"/>
      <c r="D23" s="6"/>
      <c r="E23" s="6"/>
      <c r="F23" s="6"/>
      <c r="G23" s="202" t="s">
        <v>228</v>
      </c>
      <c r="H23" s="203"/>
      <c r="I23" s="204">
        <v>0.75</v>
      </c>
      <c r="K23" s="205">
        <v>0.75</v>
      </c>
      <c r="L23" s="206"/>
      <c r="N23" s="207"/>
      <c r="O23" s="205">
        <v>0.75</v>
      </c>
    </row>
    <row r="24" spans="1:24" ht="21" x14ac:dyDescent="0.35">
      <c r="A24" s="6"/>
      <c r="B24" s="6"/>
      <c r="C24" s="6"/>
      <c r="D24" s="6"/>
      <c r="E24" s="6"/>
      <c r="F24" s="6"/>
      <c r="G24" s="208" t="s">
        <v>229</v>
      </c>
      <c r="H24" s="209"/>
      <c r="I24" s="210">
        <f>((1397*25)-7070.5)/(1397*25)</f>
        <v>0.7975518969219757</v>
      </c>
      <c r="K24" s="211">
        <f>(('[1]Budget vs History Comparison'!L5*'[1]100% Charitable Contrib-Dues'!K21)-13281)/('[1]Budget vs History Comparison'!L5*'[1]100% Charitable Contrib-Dues'!K21)</f>
        <v>0.6952990570582972</v>
      </c>
      <c r="L24" s="6"/>
      <c r="N24" s="212"/>
      <c r="O24" s="213"/>
      <c r="P24" s="207"/>
    </row>
    <row r="25" spans="1:24" ht="21" x14ac:dyDescent="0.35">
      <c r="A25" s="6"/>
      <c r="B25" s="6"/>
      <c r="C25" s="6"/>
      <c r="D25" s="6"/>
      <c r="E25" s="6"/>
      <c r="F25" s="6"/>
      <c r="G25" s="6"/>
      <c r="I25" s="212"/>
      <c r="K25" s="214"/>
      <c r="L25" s="6"/>
      <c r="N25" s="212"/>
      <c r="P25" s="207"/>
    </row>
    <row r="26" spans="1:24" x14ac:dyDescent="0.3">
      <c r="P26" s="212"/>
    </row>
    <row r="27" spans="1:24" ht="21" x14ac:dyDescent="0.35">
      <c r="N27" s="215">
        <v>1</v>
      </c>
      <c r="O27" s="216">
        <f>O21*'[1]Budget vs History Comparison'!J5</f>
        <v>35825</v>
      </c>
    </row>
    <row r="34" spans="1:9" x14ac:dyDescent="0.3">
      <c r="A34" s="6"/>
      <c r="B34" s="6"/>
      <c r="C34" s="6"/>
      <c r="D34" s="6"/>
      <c r="E34" s="6"/>
      <c r="F34" s="6"/>
      <c r="G34" s="164"/>
      <c r="H34" s="164"/>
      <c r="I34" s="164"/>
    </row>
    <row r="35" spans="1:9" x14ac:dyDescent="0.3">
      <c r="A35" s="6"/>
      <c r="B35" s="6"/>
      <c r="C35" s="6"/>
      <c r="D35" s="6"/>
      <c r="E35" s="6"/>
      <c r="F35" s="6"/>
      <c r="G35" s="164"/>
      <c r="H35" s="164"/>
      <c r="I35" s="164"/>
    </row>
    <row r="36" spans="1:9" x14ac:dyDescent="0.3">
      <c r="A36" s="6"/>
      <c r="B36" s="6"/>
      <c r="C36" s="6"/>
      <c r="D36" s="6"/>
      <c r="E36" s="6"/>
      <c r="F36" s="6"/>
      <c r="G36" s="164"/>
      <c r="H36" s="164"/>
      <c r="I36" s="164"/>
    </row>
    <row r="37" spans="1:9" x14ac:dyDescent="0.3">
      <c r="A37" s="6"/>
      <c r="B37" s="6"/>
      <c r="C37" s="6"/>
      <c r="D37" s="6"/>
      <c r="E37" s="6"/>
      <c r="F37" s="6"/>
      <c r="G37" s="164"/>
      <c r="H37" s="164"/>
      <c r="I37" s="164"/>
    </row>
    <row r="38" spans="1:9" x14ac:dyDescent="0.3">
      <c r="A38" s="6"/>
      <c r="B38" s="6"/>
      <c r="C38" s="6"/>
      <c r="D38" s="6"/>
      <c r="E38" s="6"/>
      <c r="F38" s="6"/>
      <c r="G38" s="164"/>
      <c r="H38" s="164"/>
      <c r="I38" s="164"/>
    </row>
    <row r="39" spans="1:9" x14ac:dyDescent="0.3">
      <c r="A39" s="6"/>
      <c r="B39" s="6"/>
      <c r="C39" s="6"/>
      <c r="D39" s="6"/>
      <c r="E39" s="6"/>
      <c r="F39" s="6"/>
      <c r="G39" s="164"/>
      <c r="H39" s="164"/>
      <c r="I39" s="164"/>
    </row>
    <row r="40" spans="1:9" x14ac:dyDescent="0.3">
      <c r="A40" s="6"/>
      <c r="B40" s="6"/>
      <c r="C40" s="6"/>
      <c r="D40" s="6"/>
      <c r="E40" s="6"/>
      <c r="F40" s="6"/>
      <c r="G40" s="164"/>
      <c r="H40" s="164"/>
      <c r="I40" s="164"/>
    </row>
    <row r="41" spans="1:9" x14ac:dyDescent="0.3">
      <c r="A41" s="6"/>
      <c r="B41" s="6"/>
      <c r="C41" s="6"/>
      <c r="D41" s="6"/>
      <c r="E41" s="6"/>
      <c r="F41" s="6"/>
      <c r="G41" s="164"/>
      <c r="H41" s="164"/>
      <c r="I41" s="164"/>
    </row>
    <row r="42" spans="1:9" x14ac:dyDescent="0.3">
      <c r="A42" s="6"/>
      <c r="B42" s="6"/>
      <c r="C42" s="6"/>
      <c r="D42" s="6"/>
      <c r="E42" s="6"/>
      <c r="F42" s="6"/>
      <c r="G42" s="164"/>
      <c r="H42" s="164"/>
      <c r="I42" s="164"/>
    </row>
    <row r="43" spans="1:9" x14ac:dyDescent="0.3">
      <c r="A43" s="6"/>
      <c r="B43" s="6"/>
      <c r="C43" s="6"/>
      <c r="D43" s="6"/>
      <c r="E43" s="6"/>
      <c r="F43" s="6"/>
      <c r="G43" s="164"/>
      <c r="H43" s="164"/>
      <c r="I43" s="164"/>
    </row>
    <row r="44" spans="1:9" x14ac:dyDescent="0.3">
      <c r="A44" s="6"/>
      <c r="B44" s="6"/>
      <c r="C44" s="6"/>
      <c r="D44" s="6"/>
      <c r="E44" s="6"/>
      <c r="F44" s="6"/>
      <c r="G44" s="164"/>
      <c r="H44" s="164"/>
      <c r="I44" s="164"/>
    </row>
    <row r="45" spans="1:9" x14ac:dyDescent="0.3">
      <c r="A45" s="6"/>
      <c r="B45" s="6"/>
      <c r="C45" s="6"/>
      <c r="D45" s="6"/>
      <c r="E45" s="6"/>
      <c r="F45" s="6"/>
      <c r="G45" s="164"/>
      <c r="H45" s="164"/>
      <c r="I45" s="164"/>
    </row>
    <row r="46" spans="1:9" x14ac:dyDescent="0.3">
      <c r="A46" s="6"/>
      <c r="B46" s="6"/>
      <c r="C46" s="6"/>
      <c r="D46" s="6"/>
      <c r="E46" s="6"/>
      <c r="F46" s="6"/>
      <c r="G46" s="164"/>
      <c r="H46" s="164"/>
      <c r="I46" s="164"/>
    </row>
  </sheetData>
  <pageMargins left="0.7" right="0.7" top="0.75" bottom="0.75" header="0.3" footer="0.3"/>
  <pageSetup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6CC3-39F3-42A0-A0DA-F6DC3AB2F72C}">
  <dimension ref="A3:I10"/>
  <sheetViews>
    <sheetView workbookViewId="0">
      <selection activeCell="B5" sqref="B5"/>
    </sheetView>
  </sheetViews>
  <sheetFormatPr defaultRowHeight="15" x14ac:dyDescent="0.25"/>
  <cols>
    <col min="1" max="1" width="34.42578125" customWidth="1"/>
    <col min="3" max="3" width="17.7109375" customWidth="1"/>
    <col min="4" max="4" width="16.28515625" customWidth="1"/>
    <col min="5" max="5" width="15.28515625" customWidth="1"/>
    <col min="6" max="6" width="14.7109375" customWidth="1"/>
    <col min="7" max="7" width="17.42578125" customWidth="1"/>
    <col min="8" max="8" width="19.42578125" customWidth="1"/>
    <col min="9" max="9" width="21.5703125" customWidth="1"/>
  </cols>
  <sheetData>
    <row r="3" spans="1:9" ht="18" x14ac:dyDescent="0.25">
      <c r="A3" s="6" t="s">
        <v>230</v>
      </c>
      <c r="B3" s="6"/>
      <c r="C3" s="217" t="s">
        <v>231</v>
      </c>
      <c r="D3" s="217" t="s">
        <v>243</v>
      </c>
      <c r="E3" s="218" t="s">
        <v>232</v>
      </c>
      <c r="F3" s="217" t="s">
        <v>233</v>
      </c>
      <c r="G3" s="217" t="s">
        <v>234</v>
      </c>
      <c r="H3" s="164" t="s">
        <v>235</v>
      </c>
      <c r="I3" s="219" t="s">
        <v>226</v>
      </c>
    </row>
    <row r="4" spans="1:9" ht="18.75" x14ac:dyDescent="0.3">
      <c r="A4" s="220" t="s">
        <v>236</v>
      </c>
      <c r="B4" s="6"/>
      <c r="C4" s="217"/>
      <c r="D4" s="217"/>
      <c r="E4" s="218"/>
      <c r="F4" s="217"/>
      <c r="H4" s="164"/>
      <c r="I4" s="219"/>
    </row>
    <row r="5" spans="1:9" ht="23.25" x14ac:dyDescent="0.35">
      <c r="A5" s="6" t="s">
        <v>237</v>
      </c>
      <c r="B5" s="6"/>
      <c r="C5" s="221">
        <v>21.5</v>
      </c>
      <c r="D5" s="221">
        <v>5.5</v>
      </c>
      <c r="E5" s="218">
        <v>1.5</v>
      </c>
      <c r="F5" s="222">
        <v>10.5</v>
      </c>
      <c r="G5" s="223">
        <v>3.5</v>
      </c>
      <c r="H5" s="164">
        <v>0.25</v>
      </c>
      <c r="I5" s="224">
        <f t="shared" ref="I5:I10" si="0">SUM(C5:H5)</f>
        <v>42.75</v>
      </c>
    </row>
    <row r="6" spans="1:9" ht="23.25" x14ac:dyDescent="0.35">
      <c r="A6" s="6" t="s">
        <v>238</v>
      </c>
      <c r="B6" s="6"/>
      <c r="C6" s="221">
        <v>21.5</v>
      </c>
      <c r="D6" s="221">
        <v>5.5</v>
      </c>
      <c r="E6" s="218">
        <v>1.5</v>
      </c>
      <c r="F6" s="222">
        <v>10.5</v>
      </c>
      <c r="G6" s="223">
        <v>3.5</v>
      </c>
      <c r="H6" s="164">
        <v>0.25</v>
      </c>
      <c r="I6" s="224">
        <f t="shared" si="0"/>
        <v>42.75</v>
      </c>
    </row>
    <row r="7" spans="1:9" ht="23.25" x14ac:dyDescent="0.35">
      <c r="A7" s="6" t="s">
        <v>239</v>
      </c>
      <c r="B7" s="6"/>
      <c r="C7" s="221">
        <v>10.75</v>
      </c>
      <c r="D7" s="221">
        <v>5.5</v>
      </c>
      <c r="E7" s="218">
        <v>1.5</v>
      </c>
      <c r="F7" s="222">
        <v>10.5</v>
      </c>
      <c r="G7" s="223">
        <v>3.5</v>
      </c>
      <c r="H7" s="164">
        <v>0.25</v>
      </c>
      <c r="I7" s="224">
        <f t="shared" si="0"/>
        <v>32</v>
      </c>
    </row>
    <row r="8" spans="1:9" ht="23.25" x14ac:dyDescent="0.35">
      <c r="A8" s="6" t="s">
        <v>240</v>
      </c>
      <c r="B8" s="6"/>
      <c r="C8" s="221">
        <v>0</v>
      </c>
      <c r="D8" s="221">
        <v>5.5</v>
      </c>
      <c r="E8" s="218">
        <v>1.5</v>
      </c>
      <c r="F8" s="222">
        <v>10.5</v>
      </c>
      <c r="G8" s="223">
        <v>3.5</v>
      </c>
      <c r="H8" s="164">
        <v>0.25</v>
      </c>
      <c r="I8" s="224">
        <f t="shared" si="0"/>
        <v>21.25</v>
      </c>
    </row>
    <row r="9" spans="1:9" ht="23.25" x14ac:dyDescent="0.35">
      <c r="A9" s="6" t="s">
        <v>241</v>
      </c>
      <c r="B9" s="6"/>
      <c r="C9" s="221">
        <v>21.5</v>
      </c>
      <c r="D9" s="221">
        <v>5.5</v>
      </c>
      <c r="E9" s="218">
        <v>1.5</v>
      </c>
      <c r="F9" s="222">
        <v>10.5</v>
      </c>
      <c r="G9" s="223">
        <v>3.5</v>
      </c>
      <c r="H9" s="164">
        <v>0.25</v>
      </c>
      <c r="I9" s="224">
        <f t="shared" si="0"/>
        <v>42.75</v>
      </c>
    </row>
    <row r="10" spans="1:9" ht="23.25" x14ac:dyDescent="0.35">
      <c r="A10" s="6" t="s">
        <v>242</v>
      </c>
      <c r="B10" s="6"/>
      <c r="C10" s="221">
        <v>10.75</v>
      </c>
      <c r="D10" s="221">
        <v>2.75</v>
      </c>
      <c r="E10" s="218">
        <v>0</v>
      </c>
      <c r="F10" s="222">
        <v>10.5</v>
      </c>
      <c r="G10" s="223">
        <v>3.5</v>
      </c>
      <c r="H10" s="164">
        <v>0.13</v>
      </c>
      <c r="I10" s="224">
        <f t="shared" si="0"/>
        <v>27.63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419-FCDA-4E75-BD69-5394E81D5F9D}">
  <sheetPr>
    <pageSetUpPr fitToPage="1"/>
  </sheetPr>
  <dimension ref="A1:T337"/>
  <sheetViews>
    <sheetView workbookViewId="0">
      <pane xSplit="8" ySplit="1" topLeftCell="K2" activePane="bottomRight" state="frozen"/>
      <selection pane="topRight" activeCell="I1" sqref="I1"/>
      <selection pane="bottomLeft" activeCell="A2" sqref="A2"/>
      <selection pane="bottomRight" activeCell="J1" sqref="J1:N1048576"/>
    </sheetView>
  </sheetViews>
  <sheetFormatPr defaultRowHeight="15" x14ac:dyDescent="0.25"/>
  <cols>
    <col min="1" max="1" width="4.140625" customWidth="1"/>
    <col min="2" max="2" width="3.5703125" customWidth="1"/>
    <col min="3" max="3" width="4.42578125" customWidth="1"/>
    <col min="4" max="4" width="4.28515625" customWidth="1"/>
    <col min="5" max="5" width="4.140625" customWidth="1"/>
    <col min="7" max="7" width="15.28515625" customWidth="1"/>
    <col min="8" max="8" width="25.5703125" customWidth="1"/>
    <col min="9" max="9" width="37.140625" customWidth="1"/>
    <col min="10" max="10" width="14.140625" hidden="1" customWidth="1"/>
    <col min="11" max="11" width="14.85546875" hidden="1" customWidth="1"/>
    <col min="12" max="12" width="17" hidden="1" customWidth="1"/>
    <col min="13" max="13" width="12.42578125" hidden="1" customWidth="1"/>
    <col min="14" max="14" width="8" hidden="1" customWidth="1"/>
    <col min="15" max="15" width="8" customWidth="1"/>
    <col min="18" max="18" width="18.28515625" customWidth="1"/>
    <col min="20" max="20" width="14.140625" customWidth="1"/>
  </cols>
  <sheetData>
    <row r="1" spans="1:20" ht="24.75" thickTop="1" thickBot="1" x14ac:dyDescent="0.3">
      <c r="A1" s="230"/>
      <c r="B1" s="230"/>
      <c r="C1" s="230"/>
      <c r="D1" s="230"/>
      <c r="E1" s="230"/>
      <c r="F1" s="230"/>
      <c r="G1" s="230"/>
      <c r="H1" s="230"/>
      <c r="I1" s="230"/>
      <c r="J1" s="266" t="s">
        <v>306</v>
      </c>
      <c r="K1" s="267"/>
      <c r="L1" s="266" t="s">
        <v>307</v>
      </c>
      <c r="M1" s="267"/>
      <c r="N1" s="266" t="s">
        <v>308</v>
      </c>
      <c r="O1" s="233"/>
      <c r="P1" s="266" t="s">
        <v>309</v>
      </c>
      <c r="Q1" s="267"/>
      <c r="R1" s="266" t="s">
        <v>307</v>
      </c>
      <c r="S1" s="267"/>
      <c r="T1" s="311" t="s">
        <v>579</v>
      </c>
    </row>
    <row r="2" spans="1:20" ht="15.75" thickTop="1" x14ac:dyDescent="0.25">
      <c r="A2" s="235"/>
      <c r="B2" s="235" t="s">
        <v>310</v>
      </c>
      <c r="C2" s="235"/>
      <c r="D2" s="235"/>
      <c r="E2" s="235"/>
      <c r="F2" s="235"/>
      <c r="G2" s="235"/>
      <c r="H2" s="235"/>
      <c r="I2" s="235"/>
      <c r="J2" s="268"/>
      <c r="K2" s="269"/>
      <c r="L2" s="268"/>
      <c r="M2" s="269"/>
      <c r="N2" s="268"/>
      <c r="P2" s="268"/>
      <c r="Q2" s="269"/>
      <c r="R2" s="268"/>
      <c r="S2" s="269"/>
      <c r="T2" s="268"/>
    </row>
    <row r="3" spans="1:20" x14ac:dyDescent="0.25">
      <c r="A3" s="235"/>
      <c r="B3" s="235"/>
      <c r="C3" s="235"/>
      <c r="D3" s="235" t="s">
        <v>5</v>
      </c>
      <c r="E3" s="235"/>
      <c r="F3" s="235"/>
      <c r="G3" s="235"/>
      <c r="H3" s="235"/>
      <c r="I3" s="235"/>
      <c r="J3" s="268"/>
      <c r="K3" s="269"/>
      <c r="L3" s="268"/>
      <c r="M3" s="269"/>
      <c r="N3" s="268"/>
      <c r="P3" s="268"/>
      <c r="Q3" s="269"/>
      <c r="R3" s="268"/>
      <c r="S3" s="269"/>
      <c r="T3" s="268"/>
    </row>
    <row r="4" spans="1:20" x14ac:dyDescent="0.25">
      <c r="A4" s="235"/>
      <c r="B4" s="235"/>
      <c r="C4" s="235"/>
      <c r="D4" s="235"/>
      <c r="E4" s="235" t="s">
        <v>311</v>
      </c>
      <c r="F4" s="235"/>
      <c r="G4" s="235"/>
      <c r="H4" s="235"/>
      <c r="I4" s="235"/>
      <c r="J4" s="268">
        <v>0</v>
      </c>
      <c r="K4" s="269"/>
      <c r="L4" s="268">
        <v>0</v>
      </c>
      <c r="M4" s="269"/>
      <c r="N4" s="268">
        <f>ROUND((J4-L4),5)</f>
        <v>0</v>
      </c>
      <c r="P4" s="268">
        <v>0</v>
      </c>
      <c r="Q4" s="269"/>
      <c r="R4" s="268">
        <v>0</v>
      </c>
      <c r="S4" s="269"/>
      <c r="T4" s="268">
        <f>ROUND((P4-R4),5)</f>
        <v>0</v>
      </c>
    </row>
    <row r="5" spans="1:20" x14ac:dyDescent="0.25">
      <c r="A5" s="235"/>
      <c r="B5" s="235"/>
      <c r="C5" s="235"/>
      <c r="D5" s="235"/>
      <c r="E5" s="235" t="s">
        <v>312</v>
      </c>
      <c r="F5" s="235"/>
      <c r="G5" s="235"/>
      <c r="H5" s="235"/>
      <c r="I5" s="235"/>
      <c r="J5" s="268"/>
      <c r="K5" s="269"/>
      <c r="L5" s="268"/>
      <c r="M5" s="269"/>
      <c r="N5" s="268"/>
      <c r="P5" s="268"/>
      <c r="Q5" s="269"/>
      <c r="R5" s="268"/>
      <c r="S5" s="269"/>
      <c r="T5" s="268"/>
    </row>
    <row r="6" spans="1:20" ht="15.75" thickBot="1" x14ac:dyDescent="0.3">
      <c r="A6" s="235"/>
      <c r="B6" s="235"/>
      <c r="C6" s="235"/>
      <c r="D6" s="235"/>
      <c r="E6" s="235"/>
      <c r="F6" s="235" t="s">
        <v>116</v>
      </c>
      <c r="G6" s="235"/>
      <c r="H6" s="235"/>
      <c r="I6" s="235"/>
      <c r="J6" s="270">
        <v>500</v>
      </c>
      <c r="K6" s="269"/>
      <c r="L6" s="270">
        <v>6000</v>
      </c>
      <c r="M6" s="269"/>
      <c r="N6" s="270">
        <f>ROUND((J6-L6),5)</f>
        <v>-5500</v>
      </c>
      <c r="P6" s="270">
        <v>0</v>
      </c>
      <c r="Q6" s="269"/>
      <c r="R6" s="285">
        <v>7500</v>
      </c>
      <c r="S6" s="269"/>
      <c r="T6" s="270">
        <f>R6-L6</f>
        <v>1500</v>
      </c>
    </row>
    <row r="7" spans="1:20" x14ac:dyDescent="0.25">
      <c r="A7" s="272"/>
      <c r="B7" s="272"/>
      <c r="C7" s="272"/>
      <c r="D7" s="272"/>
      <c r="E7" s="272" t="s">
        <v>313</v>
      </c>
      <c r="F7" s="272"/>
      <c r="G7" s="272"/>
      <c r="H7" s="272"/>
      <c r="I7" s="272"/>
      <c r="J7" s="273">
        <f>ROUND(SUM(J5:J6),5)</f>
        <v>500</v>
      </c>
      <c r="K7" s="274"/>
      <c r="L7" s="273">
        <f>ROUND(SUM(L5:L6),5)</f>
        <v>6000</v>
      </c>
      <c r="M7" s="272"/>
      <c r="N7" s="273">
        <f>ROUND((J7-L7),5)</f>
        <v>-5500</v>
      </c>
      <c r="O7" s="275"/>
      <c r="P7" s="273">
        <f>ROUND(SUM(P5:P6),5)</f>
        <v>0</v>
      </c>
      <c r="Q7" s="272"/>
      <c r="R7" s="276">
        <f>R6</f>
        <v>7500</v>
      </c>
      <c r="S7" s="272"/>
      <c r="T7" s="268">
        <f>R7-L7</f>
        <v>1500</v>
      </c>
    </row>
    <row r="8" spans="1:20" x14ac:dyDescent="0.25">
      <c r="A8" s="235"/>
      <c r="B8" s="235"/>
      <c r="C8" s="235"/>
      <c r="D8" s="235"/>
      <c r="E8" s="235" t="s">
        <v>314</v>
      </c>
      <c r="F8" s="235"/>
      <c r="G8" s="235"/>
      <c r="H8" s="235"/>
      <c r="I8" s="235"/>
      <c r="J8" s="268"/>
      <c r="K8" s="269"/>
      <c r="L8" s="268"/>
      <c r="M8" s="269"/>
      <c r="N8" s="268"/>
      <c r="P8" s="268"/>
      <c r="Q8" s="269"/>
      <c r="R8" s="268"/>
      <c r="S8" s="269"/>
      <c r="T8" s="268"/>
    </row>
    <row r="9" spans="1:20" x14ac:dyDescent="0.25">
      <c r="A9" s="235"/>
      <c r="B9" s="235"/>
      <c r="C9" s="235"/>
      <c r="D9" s="235"/>
      <c r="E9" s="235"/>
      <c r="F9" s="235" t="s">
        <v>103</v>
      </c>
      <c r="G9" s="235"/>
      <c r="H9" s="235"/>
      <c r="I9" s="235"/>
      <c r="J9" s="268"/>
      <c r="K9" s="269"/>
      <c r="L9" s="268"/>
      <c r="M9" s="269"/>
      <c r="N9" s="268"/>
      <c r="P9" s="268"/>
      <c r="Q9" s="269"/>
      <c r="R9" s="268"/>
      <c r="S9" s="269"/>
      <c r="T9" s="268"/>
    </row>
    <row r="10" spans="1:20" x14ac:dyDescent="0.25">
      <c r="A10" s="235"/>
      <c r="B10" s="235"/>
      <c r="C10" s="235"/>
      <c r="D10" s="235"/>
      <c r="E10" s="235"/>
      <c r="F10" s="235"/>
      <c r="G10" s="235" t="s">
        <v>315</v>
      </c>
      <c r="H10" s="235"/>
      <c r="I10" s="235"/>
      <c r="J10" s="268">
        <v>0</v>
      </c>
      <c r="K10" s="269"/>
      <c r="L10" s="268">
        <v>0</v>
      </c>
      <c r="M10" s="269"/>
      <c r="N10" s="268">
        <f t="shared" ref="N10:N19" si="0">ROUND((J10-L10),5)</f>
        <v>0</v>
      </c>
      <c r="P10" s="268">
        <v>0</v>
      </c>
      <c r="Q10" s="269"/>
      <c r="R10" s="268">
        <v>0</v>
      </c>
      <c r="S10" s="269"/>
      <c r="T10" s="268">
        <f>R10-L10</f>
        <v>0</v>
      </c>
    </row>
    <row r="11" spans="1:20" x14ac:dyDescent="0.25">
      <c r="A11" s="235"/>
      <c r="B11" s="235"/>
      <c r="C11" s="235"/>
      <c r="D11" s="235"/>
      <c r="E11" s="235"/>
      <c r="F11" s="235"/>
      <c r="G11" s="235" t="s">
        <v>316</v>
      </c>
      <c r="H11" s="235"/>
      <c r="I11" s="235"/>
      <c r="J11" s="268">
        <v>0</v>
      </c>
      <c r="K11" s="269"/>
      <c r="L11" s="268">
        <v>0</v>
      </c>
      <c r="M11" s="269"/>
      <c r="N11" s="268">
        <f t="shared" si="0"/>
        <v>0</v>
      </c>
      <c r="P11" s="268">
        <v>0</v>
      </c>
      <c r="Q11" s="269"/>
      <c r="R11" s="268">
        <v>0</v>
      </c>
      <c r="S11" s="269"/>
      <c r="T11" s="268">
        <f t="shared" ref="T11:T19" si="1">R11-L11</f>
        <v>0</v>
      </c>
    </row>
    <row r="12" spans="1:20" x14ac:dyDescent="0.25">
      <c r="A12" s="235"/>
      <c r="B12" s="235"/>
      <c r="C12" s="235"/>
      <c r="D12" s="235"/>
      <c r="E12" s="235"/>
      <c r="F12" s="235"/>
      <c r="G12" s="235" t="s">
        <v>317</v>
      </c>
      <c r="H12" s="235"/>
      <c r="I12" s="235"/>
      <c r="J12" s="268">
        <v>0</v>
      </c>
      <c r="K12" s="269"/>
      <c r="L12" s="268">
        <v>1500</v>
      </c>
      <c r="M12" s="269"/>
      <c r="N12" s="268">
        <f t="shared" si="0"/>
        <v>-1500</v>
      </c>
      <c r="P12" s="268">
        <v>0</v>
      </c>
      <c r="Q12" s="269"/>
      <c r="R12" s="286">
        <v>1500</v>
      </c>
      <c r="S12" s="269"/>
      <c r="T12" s="268">
        <f t="shared" si="1"/>
        <v>0</v>
      </c>
    </row>
    <row r="13" spans="1:20" x14ac:dyDescent="0.25">
      <c r="A13" s="235"/>
      <c r="B13" s="235"/>
      <c r="C13" s="235"/>
      <c r="D13" s="235"/>
      <c r="E13" s="235"/>
      <c r="F13" s="235"/>
      <c r="G13" s="235" t="s">
        <v>318</v>
      </c>
      <c r="H13" s="235"/>
      <c r="I13" s="235"/>
      <c r="J13" s="268">
        <v>325</v>
      </c>
      <c r="K13" s="269"/>
      <c r="L13" s="268">
        <v>4000</v>
      </c>
      <c r="M13" s="269"/>
      <c r="N13" s="268">
        <f t="shared" si="0"/>
        <v>-3675</v>
      </c>
      <c r="P13" s="268">
        <v>0</v>
      </c>
      <c r="Q13" s="269"/>
      <c r="R13" s="280">
        <v>4000</v>
      </c>
      <c r="S13" s="269"/>
      <c r="T13" s="268">
        <f t="shared" si="1"/>
        <v>0</v>
      </c>
    </row>
    <row r="14" spans="1:20" x14ac:dyDescent="0.25">
      <c r="A14" s="235"/>
      <c r="B14" s="235"/>
      <c r="C14" s="235"/>
      <c r="D14" s="235"/>
      <c r="E14" s="235"/>
      <c r="F14" s="235"/>
      <c r="G14" s="235" t="s">
        <v>589</v>
      </c>
      <c r="H14" s="235"/>
      <c r="I14" s="235"/>
      <c r="J14" s="268">
        <v>3586.06</v>
      </c>
      <c r="K14" s="269"/>
      <c r="L14" s="268">
        <v>4275</v>
      </c>
      <c r="M14" s="269"/>
      <c r="N14" s="268">
        <f t="shared" si="0"/>
        <v>-688.94</v>
      </c>
      <c r="P14" s="268">
        <v>0</v>
      </c>
      <c r="Q14" s="269"/>
      <c r="R14" s="280">
        <f>3*I335</f>
        <v>4248</v>
      </c>
      <c r="S14" s="269"/>
      <c r="T14" s="268">
        <f t="shared" si="1"/>
        <v>-27</v>
      </c>
    </row>
    <row r="15" spans="1:20" x14ac:dyDescent="0.25">
      <c r="A15" s="235"/>
      <c r="B15" s="235"/>
      <c r="C15" s="235"/>
      <c r="D15" s="235"/>
      <c r="E15" s="235"/>
      <c r="F15" s="235"/>
      <c r="G15" s="235" t="s">
        <v>320</v>
      </c>
      <c r="H15" s="235"/>
      <c r="I15" s="235"/>
      <c r="J15" s="268">
        <v>819</v>
      </c>
      <c r="K15" s="269"/>
      <c r="L15" s="268">
        <v>0</v>
      </c>
      <c r="M15" s="269"/>
      <c r="N15" s="268">
        <f t="shared" si="0"/>
        <v>819</v>
      </c>
      <c r="P15" s="268">
        <v>0</v>
      </c>
      <c r="Q15" s="269"/>
      <c r="R15" s="280">
        <v>0</v>
      </c>
      <c r="S15" s="269"/>
      <c r="T15" s="268">
        <f t="shared" si="1"/>
        <v>0</v>
      </c>
    </row>
    <row r="16" spans="1:20" x14ac:dyDescent="0.25">
      <c r="A16" s="235"/>
      <c r="B16" s="235"/>
      <c r="C16" s="235"/>
      <c r="D16" s="235"/>
      <c r="E16" s="235"/>
      <c r="F16" s="235"/>
      <c r="G16" s="235" t="s">
        <v>321</v>
      </c>
      <c r="H16" s="235"/>
      <c r="I16" s="235"/>
      <c r="J16" s="268">
        <v>1740</v>
      </c>
      <c r="K16" s="269"/>
      <c r="L16" s="268">
        <v>10000</v>
      </c>
      <c r="M16" s="269"/>
      <c r="N16" s="268">
        <f t="shared" si="0"/>
        <v>-8260</v>
      </c>
      <c r="P16" s="268">
        <v>0</v>
      </c>
      <c r="Q16" s="269"/>
      <c r="R16" s="280">
        <v>10000</v>
      </c>
      <c r="S16" s="269"/>
      <c r="T16" s="268">
        <f t="shared" si="1"/>
        <v>0</v>
      </c>
    </row>
    <row r="17" spans="1:20" x14ac:dyDescent="0.25">
      <c r="A17" s="235"/>
      <c r="B17" s="235"/>
      <c r="C17" s="235"/>
      <c r="D17" s="235"/>
      <c r="E17" s="235"/>
      <c r="F17" s="235"/>
      <c r="G17" s="235" t="s">
        <v>322</v>
      </c>
      <c r="H17" s="235"/>
      <c r="I17" s="235"/>
      <c r="J17" s="268">
        <v>0</v>
      </c>
      <c r="K17" s="269"/>
      <c r="L17" s="268">
        <v>0</v>
      </c>
      <c r="M17" s="269"/>
      <c r="N17" s="268">
        <f t="shared" si="0"/>
        <v>0</v>
      </c>
      <c r="P17" s="268">
        <v>0</v>
      </c>
      <c r="Q17" s="269"/>
      <c r="R17" s="286">
        <v>300</v>
      </c>
      <c r="S17" s="269"/>
      <c r="T17" s="268">
        <f t="shared" si="1"/>
        <v>300</v>
      </c>
    </row>
    <row r="18" spans="1:20" ht="15.75" thickBot="1" x14ac:dyDescent="0.3">
      <c r="A18" s="235"/>
      <c r="B18" s="235"/>
      <c r="C18" s="235"/>
      <c r="D18" s="235"/>
      <c r="E18" s="235"/>
      <c r="F18" s="235"/>
      <c r="G18" s="235" t="s">
        <v>323</v>
      </c>
      <c r="H18" s="235"/>
      <c r="I18" s="235"/>
      <c r="J18" s="270">
        <v>0</v>
      </c>
      <c r="K18" s="269"/>
      <c r="L18" s="270">
        <v>5000</v>
      </c>
      <c r="M18" s="269"/>
      <c r="N18" s="270">
        <f t="shared" si="0"/>
        <v>-5000</v>
      </c>
      <c r="P18" s="270">
        <v>0</v>
      </c>
      <c r="Q18" s="269"/>
      <c r="R18" s="285">
        <v>3000</v>
      </c>
      <c r="S18" s="269"/>
      <c r="T18" s="270">
        <f t="shared" si="1"/>
        <v>-2000</v>
      </c>
    </row>
    <row r="19" spans="1:20" x14ac:dyDescent="0.25">
      <c r="A19" s="235"/>
      <c r="B19" s="235"/>
      <c r="C19" s="235"/>
      <c r="D19" s="235"/>
      <c r="E19" s="235"/>
      <c r="F19" s="235" t="s">
        <v>324</v>
      </c>
      <c r="G19" s="235"/>
      <c r="H19" s="235"/>
      <c r="I19" s="235"/>
      <c r="J19" s="268">
        <f>ROUND(SUM(J9:J18),5)</f>
        <v>6470.06</v>
      </c>
      <c r="K19" s="269"/>
      <c r="L19" s="268">
        <f>ROUND(SUM(L9:L18),5)</f>
        <v>24775</v>
      </c>
      <c r="M19" s="269"/>
      <c r="N19" s="268">
        <f t="shared" si="0"/>
        <v>-18304.939999999999</v>
      </c>
      <c r="P19" s="268">
        <f>ROUND(SUM(P9:P18),5)</f>
        <v>0</v>
      </c>
      <c r="Q19" s="269"/>
      <c r="R19" s="268">
        <f>ROUND(SUM(R9:R18),5)</f>
        <v>23048</v>
      </c>
      <c r="S19" s="269"/>
      <c r="T19" s="268">
        <f t="shared" si="1"/>
        <v>-1727</v>
      </c>
    </row>
    <row r="20" spans="1:20" x14ac:dyDescent="0.25">
      <c r="A20" s="235"/>
      <c r="B20" s="235"/>
      <c r="C20" s="235"/>
      <c r="D20" s="235"/>
      <c r="E20" s="235"/>
      <c r="F20" s="235" t="s">
        <v>88</v>
      </c>
      <c r="G20" s="235"/>
      <c r="H20" s="235"/>
      <c r="I20" s="235"/>
      <c r="J20" s="268"/>
      <c r="K20" s="269"/>
      <c r="L20" s="268"/>
      <c r="M20" s="269"/>
      <c r="N20" s="268"/>
      <c r="P20" s="268"/>
      <c r="Q20" s="269"/>
      <c r="R20" s="268"/>
      <c r="S20" s="269"/>
      <c r="T20" s="268"/>
    </row>
    <row r="21" spans="1:20" x14ac:dyDescent="0.25">
      <c r="A21" s="235"/>
      <c r="B21" s="235"/>
      <c r="C21" s="235"/>
      <c r="D21" s="235"/>
      <c r="E21" s="235"/>
      <c r="F21" s="235"/>
      <c r="G21" s="235" t="s">
        <v>316</v>
      </c>
      <c r="H21" s="235"/>
      <c r="I21" s="235"/>
      <c r="J21" s="268">
        <v>0</v>
      </c>
      <c r="K21" s="269"/>
      <c r="L21" s="268">
        <v>0</v>
      </c>
      <c r="M21" s="269"/>
      <c r="N21" s="268">
        <f t="shared" ref="N21:N30" si="2">ROUND((J21-L21),5)</f>
        <v>0</v>
      </c>
      <c r="P21" s="268">
        <v>0</v>
      </c>
      <c r="Q21" s="269"/>
      <c r="R21" s="268">
        <v>0</v>
      </c>
      <c r="S21" s="269"/>
      <c r="T21" s="268">
        <f t="shared" ref="T21:T30" si="3">ROUND((P21-R21),5)</f>
        <v>0</v>
      </c>
    </row>
    <row r="22" spans="1:20" x14ac:dyDescent="0.25">
      <c r="A22" s="235"/>
      <c r="B22" s="235"/>
      <c r="C22" s="235"/>
      <c r="D22" s="235"/>
      <c r="E22" s="235"/>
      <c r="F22" s="235"/>
      <c r="G22" s="235" t="s">
        <v>317</v>
      </c>
      <c r="H22" s="235"/>
      <c r="I22" s="235"/>
      <c r="J22" s="268">
        <v>0</v>
      </c>
      <c r="K22" s="269"/>
      <c r="L22" s="268">
        <v>0</v>
      </c>
      <c r="M22" s="269"/>
      <c r="N22" s="268">
        <f t="shared" si="2"/>
        <v>0</v>
      </c>
      <c r="P22" s="268">
        <v>0</v>
      </c>
      <c r="Q22" s="269"/>
      <c r="R22" s="280">
        <v>0</v>
      </c>
      <c r="S22" s="269"/>
      <c r="T22" s="268">
        <f t="shared" si="3"/>
        <v>0</v>
      </c>
    </row>
    <row r="23" spans="1:20" x14ac:dyDescent="0.25">
      <c r="A23" s="235"/>
      <c r="B23" s="235"/>
      <c r="C23" s="235"/>
      <c r="D23" s="235"/>
      <c r="E23" s="235"/>
      <c r="F23" s="235"/>
      <c r="G23" s="235" t="s">
        <v>318</v>
      </c>
      <c r="H23" s="235"/>
      <c r="I23" s="235"/>
      <c r="J23" s="268">
        <v>0</v>
      </c>
      <c r="K23" s="269"/>
      <c r="L23" s="268">
        <v>0</v>
      </c>
      <c r="M23" s="269"/>
      <c r="N23" s="268">
        <f t="shared" si="2"/>
        <v>0</v>
      </c>
      <c r="P23" s="268">
        <v>0</v>
      </c>
      <c r="Q23" s="269"/>
      <c r="R23" s="280">
        <v>0</v>
      </c>
      <c r="S23" s="269"/>
      <c r="T23" s="268">
        <f t="shared" si="3"/>
        <v>0</v>
      </c>
    </row>
    <row r="24" spans="1:20" x14ac:dyDescent="0.25">
      <c r="A24" s="235"/>
      <c r="B24" s="235"/>
      <c r="C24" s="235"/>
      <c r="D24" s="235"/>
      <c r="E24" s="235"/>
      <c r="F24" s="235"/>
      <c r="G24" s="235" t="s">
        <v>319</v>
      </c>
      <c r="H24" s="235"/>
      <c r="I24" s="235"/>
      <c r="J24" s="268">
        <v>0</v>
      </c>
      <c r="K24" s="269"/>
      <c r="L24" s="268">
        <v>0</v>
      </c>
      <c r="M24" s="269"/>
      <c r="N24" s="268">
        <f t="shared" si="2"/>
        <v>0</v>
      </c>
      <c r="P24" s="268">
        <v>0</v>
      </c>
      <c r="Q24" s="269"/>
      <c r="R24" s="280">
        <v>0</v>
      </c>
      <c r="S24" s="269"/>
      <c r="T24" s="268">
        <f t="shared" si="3"/>
        <v>0</v>
      </c>
    </row>
    <row r="25" spans="1:20" x14ac:dyDescent="0.25">
      <c r="A25" s="235"/>
      <c r="B25" s="235"/>
      <c r="C25" s="235"/>
      <c r="D25" s="235"/>
      <c r="E25" s="235"/>
      <c r="F25" s="235"/>
      <c r="G25" s="235" t="s">
        <v>320</v>
      </c>
      <c r="H25" s="235"/>
      <c r="I25" s="235"/>
      <c r="J25" s="268">
        <v>0</v>
      </c>
      <c r="K25" s="269"/>
      <c r="L25" s="268">
        <v>1500</v>
      </c>
      <c r="M25" s="269"/>
      <c r="N25" s="268">
        <f t="shared" si="2"/>
        <v>-1500</v>
      </c>
      <c r="P25" s="268">
        <v>0</v>
      </c>
      <c r="Q25" s="269"/>
      <c r="R25" s="286">
        <v>0</v>
      </c>
      <c r="S25" s="269"/>
      <c r="T25" s="268">
        <f t="shared" si="3"/>
        <v>0</v>
      </c>
    </row>
    <row r="26" spans="1:20" x14ac:dyDescent="0.25">
      <c r="A26" s="235"/>
      <c r="B26" s="235"/>
      <c r="C26" s="235"/>
      <c r="D26" s="235"/>
      <c r="E26" s="235"/>
      <c r="F26" s="235"/>
      <c r="G26" s="235" t="s">
        <v>321</v>
      </c>
      <c r="H26" s="235"/>
      <c r="I26" s="235"/>
      <c r="J26" s="268">
        <v>1530</v>
      </c>
      <c r="K26" s="269"/>
      <c r="L26" s="268">
        <v>3750</v>
      </c>
      <c r="M26" s="269"/>
      <c r="N26" s="268">
        <f t="shared" si="2"/>
        <v>-2220</v>
      </c>
      <c r="P26" s="268">
        <v>0</v>
      </c>
      <c r="Q26" s="269"/>
      <c r="R26" s="286">
        <v>1500</v>
      </c>
      <c r="S26" s="269"/>
      <c r="T26" s="268">
        <f t="shared" si="3"/>
        <v>-1500</v>
      </c>
    </row>
    <row r="27" spans="1:20" x14ac:dyDescent="0.25">
      <c r="A27" s="235"/>
      <c r="B27" s="235"/>
      <c r="C27" s="235"/>
      <c r="D27" s="235"/>
      <c r="E27" s="235"/>
      <c r="F27" s="235"/>
      <c r="G27" s="235" t="s">
        <v>323</v>
      </c>
      <c r="H27" s="235"/>
      <c r="I27" s="235"/>
      <c r="J27" s="268">
        <v>0</v>
      </c>
      <c r="K27" s="269"/>
      <c r="L27" s="268">
        <v>0</v>
      </c>
      <c r="M27" s="269"/>
      <c r="N27" s="268">
        <f t="shared" si="2"/>
        <v>0</v>
      </c>
      <c r="P27" s="268">
        <v>0</v>
      </c>
      <c r="Q27" s="269"/>
      <c r="R27" s="280">
        <v>0</v>
      </c>
      <c r="S27" s="269"/>
      <c r="T27" s="268">
        <f t="shared" si="3"/>
        <v>0</v>
      </c>
    </row>
    <row r="28" spans="1:20" ht="15.75" thickBot="1" x14ac:dyDescent="0.3">
      <c r="A28" s="235"/>
      <c r="B28" s="235"/>
      <c r="C28" s="235"/>
      <c r="D28" s="235"/>
      <c r="E28" s="235"/>
      <c r="F28" s="235"/>
      <c r="G28" s="235" t="s">
        <v>117</v>
      </c>
      <c r="H28" s="235"/>
      <c r="I28" s="235"/>
      <c r="J28" s="268">
        <v>0</v>
      </c>
      <c r="K28" s="269"/>
      <c r="L28" s="268">
        <v>0</v>
      </c>
      <c r="M28" s="269"/>
      <c r="N28" s="268">
        <f t="shared" si="2"/>
        <v>0</v>
      </c>
      <c r="P28" s="268">
        <v>0</v>
      </c>
      <c r="Q28" s="269"/>
      <c r="R28" s="280">
        <v>0</v>
      </c>
      <c r="S28" s="269"/>
      <c r="T28" s="268">
        <f t="shared" si="3"/>
        <v>0</v>
      </c>
    </row>
    <row r="29" spans="1:20" ht="15.75" thickBot="1" x14ac:dyDescent="0.3">
      <c r="A29" s="235"/>
      <c r="B29" s="235"/>
      <c r="C29" s="235"/>
      <c r="D29" s="235"/>
      <c r="E29" s="235"/>
      <c r="F29" s="235" t="s">
        <v>325</v>
      </c>
      <c r="G29" s="235"/>
      <c r="H29" s="235"/>
      <c r="I29" s="235"/>
      <c r="J29" s="278">
        <f>ROUND(SUM(J20:J28),5)</f>
        <v>1530</v>
      </c>
      <c r="K29" s="269"/>
      <c r="L29" s="278">
        <f>ROUND(SUM(L20:L28),5)</f>
        <v>5250</v>
      </c>
      <c r="M29" s="269"/>
      <c r="N29" s="278">
        <f t="shared" si="2"/>
        <v>-3720</v>
      </c>
      <c r="P29" s="278">
        <f>ROUND(SUM(P20:P28),5)</f>
        <v>0</v>
      </c>
      <c r="Q29" s="269"/>
      <c r="R29" s="278">
        <f>ROUND(SUM(R20:R28),5)</f>
        <v>1500</v>
      </c>
      <c r="S29" s="269"/>
      <c r="T29" s="278">
        <f t="shared" si="3"/>
        <v>-1500</v>
      </c>
    </row>
    <row r="30" spans="1:20" x14ac:dyDescent="0.25">
      <c r="A30" s="272"/>
      <c r="B30" s="272"/>
      <c r="C30" s="272"/>
      <c r="D30" s="272"/>
      <c r="E30" s="272" t="s">
        <v>326</v>
      </c>
      <c r="F30" s="272"/>
      <c r="G30" s="272"/>
      <c r="H30" s="272"/>
      <c r="I30" s="272"/>
      <c r="J30" s="273">
        <f>ROUND(J8+J19+J29,5)</f>
        <v>8000.06</v>
      </c>
      <c r="K30" s="272"/>
      <c r="L30" s="273">
        <f>ROUND(L8+L19+L29,5)</f>
        <v>30025</v>
      </c>
      <c r="M30" s="272"/>
      <c r="N30" s="273">
        <f t="shared" si="2"/>
        <v>-22024.94</v>
      </c>
      <c r="O30" s="275"/>
      <c r="P30" s="273">
        <f>ROUND(P8+P19+P29,5)</f>
        <v>0</v>
      </c>
      <c r="Q30" s="272"/>
      <c r="R30" s="273">
        <f>ROUND(R8+R19+R29,5)</f>
        <v>24548</v>
      </c>
      <c r="S30" s="272"/>
      <c r="T30" s="273">
        <f t="shared" si="3"/>
        <v>-24548</v>
      </c>
    </row>
    <row r="31" spans="1:20" x14ac:dyDescent="0.25">
      <c r="A31" s="279"/>
      <c r="B31" s="279"/>
      <c r="C31" s="279"/>
      <c r="D31" s="279"/>
      <c r="E31" s="279" t="s">
        <v>327</v>
      </c>
      <c r="F31" s="279"/>
      <c r="G31" s="279"/>
      <c r="H31" s="279"/>
      <c r="I31" s="279"/>
      <c r="J31" s="280"/>
      <c r="K31" s="281"/>
      <c r="L31" s="280"/>
      <c r="M31" s="281"/>
      <c r="N31" s="280"/>
      <c r="O31" s="282"/>
      <c r="P31" s="280"/>
      <c r="Q31" s="281"/>
      <c r="R31" s="280"/>
      <c r="S31" s="281"/>
      <c r="T31" s="280"/>
    </row>
    <row r="32" spans="1:20" x14ac:dyDescent="0.25">
      <c r="A32" s="279"/>
      <c r="B32" s="279"/>
      <c r="C32" s="279"/>
      <c r="D32" s="279"/>
      <c r="E32" s="279"/>
      <c r="F32" s="279" t="s">
        <v>328</v>
      </c>
      <c r="G32" s="279"/>
      <c r="H32" s="279"/>
      <c r="I32" s="279"/>
      <c r="J32" s="280">
        <v>13179.14</v>
      </c>
      <c r="K32" s="281"/>
      <c r="L32" s="280">
        <v>15620</v>
      </c>
      <c r="M32" s="281"/>
      <c r="N32" s="280">
        <f>ROUND((J32-L32),5)</f>
        <v>-2440.86</v>
      </c>
      <c r="O32" s="282"/>
      <c r="P32" s="280">
        <v>0</v>
      </c>
      <c r="Q32" s="281"/>
      <c r="R32" s="280">
        <f>I335*7</f>
        <v>9912</v>
      </c>
      <c r="S32" s="281"/>
      <c r="T32" s="268">
        <f>R32-L32</f>
        <v>-5708</v>
      </c>
    </row>
    <row r="33" spans="1:20" x14ac:dyDescent="0.25">
      <c r="A33" s="279"/>
      <c r="B33" s="279"/>
      <c r="C33" s="279"/>
      <c r="D33" s="279"/>
      <c r="E33" s="279"/>
      <c r="F33" s="279" t="s">
        <v>329</v>
      </c>
      <c r="G33" s="279"/>
      <c r="H33" s="279"/>
      <c r="I33" s="279"/>
      <c r="J33" s="280"/>
      <c r="K33" s="281"/>
      <c r="L33" s="280"/>
      <c r="M33" s="281"/>
      <c r="N33" s="280"/>
      <c r="O33" s="282"/>
      <c r="P33" s="280"/>
      <c r="Q33" s="281"/>
      <c r="R33" s="280"/>
      <c r="S33" s="281"/>
      <c r="T33" s="280"/>
    </row>
    <row r="34" spans="1:20" ht="15.75" thickBot="1" x14ac:dyDescent="0.3">
      <c r="A34" s="279"/>
      <c r="B34" s="279"/>
      <c r="C34" s="279"/>
      <c r="D34" s="279"/>
      <c r="E34" s="279"/>
      <c r="F34" s="279"/>
      <c r="G34" s="279" t="s">
        <v>330</v>
      </c>
      <c r="H34" s="279"/>
      <c r="I34" s="279"/>
      <c r="J34" s="284">
        <v>925</v>
      </c>
      <c r="K34" s="281"/>
      <c r="L34" s="284">
        <v>1000</v>
      </c>
      <c r="M34" s="281"/>
      <c r="N34" s="284">
        <f>ROUND((J34-L34),5)</f>
        <v>-75</v>
      </c>
      <c r="O34" s="282"/>
      <c r="P34" s="284">
        <v>0</v>
      </c>
      <c r="Q34" s="281"/>
      <c r="R34" s="285">
        <v>1000</v>
      </c>
      <c r="S34" s="281"/>
      <c r="T34" s="270">
        <f>R34-L34</f>
        <v>0</v>
      </c>
    </row>
    <row r="35" spans="1:20" x14ac:dyDescent="0.25">
      <c r="A35" s="279"/>
      <c r="B35" s="279"/>
      <c r="C35" s="279"/>
      <c r="D35" s="279"/>
      <c r="E35" s="279"/>
      <c r="F35" s="279" t="s">
        <v>331</v>
      </c>
      <c r="G35" s="279"/>
      <c r="H35" s="279"/>
      <c r="I35" s="279"/>
      <c r="J35" s="280">
        <f>ROUND(SUM(J33:J34),5)</f>
        <v>925</v>
      </c>
      <c r="K35" s="281"/>
      <c r="L35" s="280">
        <f>ROUND(SUM(L33:L34),5)</f>
        <v>1000</v>
      </c>
      <c r="M35" s="281"/>
      <c r="N35" s="280">
        <f>ROUND((J35-L35),5)</f>
        <v>-75</v>
      </c>
      <c r="O35" s="282"/>
      <c r="P35" s="280">
        <f>ROUND(SUM(P33:P34),5)</f>
        <v>0</v>
      </c>
      <c r="Q35" s="281"/>
      <c r="R35" s="280">
        <f>ROUND(SUM(R33:R34),5)</f>
        <v>1000</v>
      </c>
      <c r="S35" s="281"/>
      <c r="T35" s="268">
        <f t="shared" ref="T35:T43" si="4">R35-L35</f>
        <v>0</v>
      </c>
    </row>
    <row r="36" spans="1:20" x14ac:dyDescent="0.25">
      <c r="A36" s="279"/>
      <c r="B36" s="279"/>
      <c r="C36" s="279"/>
      <c r="D36" s="279"/>
      <c r="E36" s="279"/>
      <c r="F36" s="279" t="s">
        <v>332</v>
      </c>
      <c r="G36" s="279"/>
      <c r="H36" s="279"/>
      <c r="I36" s="279"/>
      <c r="J36" s="280">
        <v>7.6</v>
      </c>
      <c r="K36" s="281"/>
      <c r="L36" s="280">
        <v>400</v>
      </c>
      <c r="M36" s="281"/>
      <c r="N36" s="280">
        <f>ROUND((J36-L36),5)</f>
        <v>-392.4</v>
      </c>
      <c r="O36" s="282"/>
      <c r="P36" s="280">
        <v>0</v>
      </c>
      <c r="Q36" s="281"/>
      <c r="R36" s="280">
        <v>400</v>
      </c>
      <c r="S36" s="281"/>
      <c r="T36" s="268">
        <f t="shared" si="4"/>
        <v>0</v>
      </c>
    </row>
    <row r="37" spans="1:20" x14ac:dyDescent="0.25">
      <c r="A37" s="279"/>
      <c r="B37" s="279"/>
      <c r="C37" s="279"/>
      <c r="D37" s="279"/>
      <c r="E37" s="279"/>
      <c r="F37" s="283" t="s">
        <v>333</v>
      </c>
      <c r="G37" s="279"/>
      <c r="H37" s="279"/>
      <c r="I37" s="279"/>
      <c r="J37" s="280"/>
      <c r="K37" s="281"/>
      <c r="L37" s="280"/>
      <c r="M37" s="281"/>
      <c r="N37" s="280"/>
      <c r="O37" s="282"/>
      <c r="P37" s="280"/>
      <c r="Q37" s="281"/>
      <c r="R37" s="286">
        <v>3000</v>
      </c>
      <c r="S37" s="281"/>
      <c r="T37" s="268">
        <f t="shared" si="4"/>
        <v>3000</v>
      </c>
    </row>
    <row r="38" spans="1:20" x14ac:dyDescent="0.25">
      <c r="A38" s="279"/>
      <c r="B38" s="279"/>
      <c r="C38" s="279"/>
      <c r="D38" s="279"/>
      <c r="E38" s="279"/>
      <c r="F38" s="283" t="s">
        <v>334</v>
      </c>
      <c r="G38" s="279"/>
      <c r="H38" s="279"/>
      <c r="I38" s="279"/>
      <c r="J38" s="280"/>
      <c r="K38" s="281"/>
      <c r="L38" s="280"/>
      <c r="M38" s="281"/>
      <c r="N38" s="280"/>
      <c r="O38" s="282"/>
      <c r="P38" s="280"/>
      <c r="Q38" s="281"/>
      <c r="R38" s="286">
        <v>100</v>
      </c>
      <c r="S38" s="281"/>
      <c r="T38" s="268">
        <f t="shared" si="4"/>
        <v>100</v>
      </c>
    </row>
    <row r="39" spans="1:20" x14ac:dyDescent="0.25">
      <c r="A39" s="279"/>
      <c r="B39" s="279"/>
      <c r="C39" s="279"/>
      <c r="D39" s="279"/>
      <c r="E39" s="279"/>
      <c r="F39" s="283" t="s">
        <v>335</v>
      </c>
      <c r="G39" s="279"/>
      <c r="H39" s="279"/>
      <c r="I39" s="279"/>
      <c r="J39" s="280"/>
      <c r="K39" s="281"/>
      <c r="L39" s="280"/>
      <c r="M39" s="281"/>
      <c r="N39" s="280"/>
      <c r="O39" s="282"/>
      <c r="P39" s="280"/>
      <c r="Q39" s="281"/>
      <c r="R39" s="286"/>
      <c r="S39" s="281"/>
      <c r="T39" s="268">
        <f t="shared" si="4"/>
        <v>0</v>
      </c>
    </row>
    <row r="40" spans="1:20" x14ac:dyDescent="0.25">
      <c r="A40" s="279"/>
      <c r="B40" s="279"/>
      <c r="C40" s="279"/>
      <c r="D40" s="279"/>
      <c r="E40" s="279"/>
      <c r="F40" s="283" t="s">
        <v>336</v>
      </c>
      <c r="G40" s="279"/>
      <c r="H40" s="279"/>
      <c r="I40" s="279"/>
      <c r="J40" s="280"/>
      <c r="K40" s="281"/>
      <c r="L40" s="280"/>
      <c r="M40" s="281"/>
      <c r="N40" s="280"/>
      <c r="O40" s="282"/>
      <c r="P40" s="280"/>
      <c r="Q40" s="281"/>
      <c r="R40" s="286">
        <v>500</v>
      </c>
      <c r="S40" s="281"/>
      <c r="T40" s="268">
        <f t="shared" si="4"/>
        <v>500</v>
      </c>
    </row>
    <row r="41" spans="1:20" x14ac:dyDescent="0.25">
      <c r="A41" s="279"/>
      <c r="B41" s="279"/>
      <c r="C41" s="279"/>
      <c r="D41" s="279"/>
      <c r="E41" s="279"/>
      <c r="F41" s="279" t="s">
        <v>337</v>
      </c>
      <c r="G41" s="279"/>
      <c r="H41" s="279"/>
      <c r="I41" s="279"/>
      <c r="J41" s="280"/>
      <c r="K41" s="281"/>
      <c r="L41" s="280"/>
      <c r="M41" s="281"/>
      <c r="N41" s="280"/>
      <c r="O41" s="282"/>
      <c r="P41" s="280"/>
      <c r="Q41" s="281"/>
      <c r="R41" s="280"/>
      <c r="S41" s="281"/>
      <c r="T41" s="268">
        <f t="shared" si="4"/>
        <v>0</v>
      </c>
    </row>
    <row r="42" spans="1:20" x14ac:dyDescent="0.25">
      <c r="A42" s="279"/>
      <c r="B42" s="279"/>
      <c r="C42" s="279"/>
      <c r="D42" s="279"/>
      <c r="E42" s="279"/>
      <c r="F42" s="279"/>
      <c r="G42" s="279" t="s">
        <v>39</v>
      </c>
      <c r="H42" s="279"/>
      <c r="I42" s="279"/>
      <c r="J42" s="280"/>
      <c r="K42" s="281"/>
      <c r="L42" s="280"/>
      <c r="M42" s="281"/>
      <c r="N42" s="280"/>
      <c r="O42" s="282"/>
      <c r="P42" s="280"/>
      <c r="Q42" s="281"/>
      <c r="R42" s="280"/>
      <c r="S42" s="281"/>
      <c r="T42" s="268">
        <f t="shared" si="4"/>
        <v>0</v>
      </c>
    </row>
    <row r="43" spans="1:20" ht="15.75" thickBot="1" x14ac:dyDescent="0.3">
      <c r="A43" s="279"/>
      <c r="B43" s="279"/>
      <c r="C43" s="279"/>
      <c r="D43" s="279"/>
      <c r="E43" s="279"/>
      <c r="F43" s="279"/>
      <c r="G43" s="279"/>
      <c r="H43" s="279" t="s">
        <v>338</v>
      </c>
      <c r="I43" s="279"/>
      <c r="J43" s="280">
        <v>500</v>
      </c>
      <c r="K43" s="281"/>
      <c r="L43" s="280">
        <v>3200</v>
      </c>
      <c r="M43" s="281"/>
      <c r="N43" s="280">
        <f>ROUND((J43-L43),5)</f>
        <v>-2700</v>
      </c>
      <c r="O43" s="282"/>
      <c r="P43" s="280">
        <v>0</v>
      </c>
      <c r="Q43" s="281"/>
      <c r="R43" s="286">
        <v>1500</v>
      </c>
      <c r="S43" s="281"/>
      <c r="T43" s="270">
        <f t="shared" si="4"/>
        <v>-1700</v>
      </c>
    </row>
    <row r="44" spans="1:20" ht="15.75" thickBot="1" x14ac:dyDescent="0.3">
      <c r="A44" s="279"/>
      <c r="B44" s="279"/>
      <c r="C44" s="279"/>
      <c r="D44" s="279"/>
      <c r="E44" s="279"/>
      <c r="F44" s="279"/>
      <c r="G44" s="279" t="s">
        <v>339</v>
      </c>
      <c r="H44" s="279"/>
      <c r="I44" s="279"/>
      <c r="J44" s="287">
        <f>ROUND(SUM(J42:J43),5)</f>
        <v>500</v>
      </c>
      <c r="K44" s="281"/>
      <c r="L44" s="287">
        <f>ROUND(SUM(L42:L43),5)</f>
        <v>3200</v>
      </c>
      <c r="M44" s="281"/>
      <c r="N44" s="287">
        <f>ROUND((J44-L44),5)</f>
        <v>-2700</v>
      </c>
      <c r="O44" s="282"/>
      <c r="P44" s="287">
        <f>ROUND(SUM(P42:P43),5)</f>
        <v>0</v>
      </c>
      <c r="Q44" s="281"/>
      <c r="R44" s="287">
        <f>ROUND(SUM(R42:R43),5)</f>
        <v>1500</v>
      </c>
      <c r="S44" s="281"/>
      <c r="T44" s="287">
        <f>ROUND((P44-R44),5)</f>
        <v>-1500</v>
      </c>
    </row>
    <row r="45" spans="1:20" x14ac:dyDescent="0.25">
      <c r="A45" s="279"/>
      <c r="B45" s="279"/>
      <c r="C45" s="279"/>
      <c r="D45" s="279"/>
      <c r="E45" s="279"/>
      <c r="F45" s="279" t="s">
        <v>340</v>
      </c>
      <c r="G45" s="279"/>
      <c r="H45" s="279"/>
      <c r="I45" s="279"/>
      <c r="J45" s="280">
        <f>ROUND(J41+J44,5)</f>
        <v>500</v>
      </c>
      <c r="K45" s="281"/>
      <c r="L45" s="280">
        <f>ROUND(L41+L44,5)</f>
        <v>3200</v>
      </c>
      <c r="M45" s="281"/>
      <c r="N45" s="280">
        <f>ROUND((J45-L45),5)</f>
        <v>-2700</v>
      </c>
      <c r="O45" s="282"/>
      <c r="P45" s="280">
        <v>0</v>
      </c>
      <c r="Q45" s="281"/>
      <c r="R45" s="280">
        <f>ROUND(R41+R44,5)</f>
        <v>1500</v>
      </c>
      <c r="S45" s="281"/>
      <c r="T45" s="280">
        <f>ROUND((P45-R45),5)</f>
        <v>-1500</v>
      </c>
    </row>
    <row r="46" spans="1:20" ht="15.75" thickBot="1" x14ac:dyDescent="0.3">
      <c r="A46" s="279"/>
      <c r="B46" s="279"/>
      <c r="C46" s="279"/>
      <c r="D46" s="279"/>
      <c r="E46" s="279"/>
      <c r="F46" s="279" t="s">
        <v>14</v>
      </c>
      <c r="G46" s="279"/>
      <c r="H46" s="279"/>
      <c r="I46" s="279"/>
      <c r="J46" s="284">
        <v>589.66</v>
      </c>
      <c r="K46" s="281"/>
      <c r="L46" s="284">
        <v>0</v>
      </c>
      <c r="M46" s="281"/>
      <c r="N46" s="284">
        <f>ROUND((J46-L46),5)</f>
        <v>589.66</v>
      </c>
      <c r="O46" s="282"/>
      <c r="P46" s="284">
        <v>0</v>
      </c>
      <c r="Q46" s="281"/>
      <c r="R46" s="284">
        <v>0</v>
      </c>
      <c r="S46" s="281"/>
      <c r="T46" s="284">
        <f>ROUND((P46-R46),5)</f>
        <v>0</v>
      </c>
    </row>
    <row r="47" spans="1:20" x14ac:dyDescent="0.25">
      <c r="A47" s="272"/>
      <c r="B47" s="272"/>
      <c r="C47" s="272"/>
      <c r="D47" s="272"/>
      <c r="E47" s="272" t="s">
        <v>341</v>
      </c>
      <c r="F47" s="272"/>
      <c r="G47" s="272"/>
      <c r="H47" s="272"/>
      <c r="I47" s="272"/>
      <c r="J47" s="273">
        <f>ROUND(SUM(J31:J32)+SUM(J35:J36)+SUM(J45:J46),5)</f>
        <v>15201.4</v>
      </c>
      <c r="K47" s="272"/>
      <c r="L47" s="273">
        <f>ROUND(SUM(L31:L32)+SUM(L35:L36)+SUM(L45:L46),5)</f>
        <v>20220</v>
      </c>
      <c r="M47" s="272"/>
      <c r="N47" s="273">
        <f>ROUND((J47-L47),5)</f>
        <v>-5018.6000000000004</v>
      </c>
      <c r="O47" s="275"/>
      <c r="P47" s="273">
        <f>ROUND(SUM(P31:P32)+SUM(P35:P36)+SUM(P45:P46),5)</f>
        <v>0</v>
      </c>
      <c r="Q47" s="272"/>
      <c r="R47" s="273">
        <f>R32+R35+R36+R37+R38+R39+R40+R45</f>
        <v>16412</v>
      </c>
      <c r="S47" s="272"/>
      <c r="T47" s="273">
        <f t="shared" ref="T47" si="5">R47-L47</f>
        <v>-3808</v>
      </c>
    </row>
    <row r="48" spans="1:20" x14ac:dyDescent="0.25">
      <c r="A48" s="283"/>
      <c r="B48" s="283"/>
      <c r="C48" s="283"/>
      <c r="D48" s="283"/>
      <c r="E48" s="283" t="s">
        <v>342</v>
      </c>
      <c r="F48" s="283"/>
      <c r="G48" s="283"/>
      <c r="H48" s="283"/>
      <c r="I48" s="283"/>
      <c r="J48" s="288"/>
      <c r="K48" s="283"/>
      <c r="L48" s="288"/>
      <c r="M48" s="283"/>
      <c r="N48" s="288"/>
      <c r="O48" s="289"/>
      <c r="P48" s="288"/>
      <c r="Q48" s="283"/>
      <c r="R48" s="288"/>
      <c r="S48" s="283"/>
      <c r="T48" s="288"/>
    </row>
    <row r="49" spans="1:20" ht="15.75" thickBot="1" x14ac:dyDescent="0.3">
      <c r="A49" s="283"/>
      <c r="B49" s="283"/>
      <c r="C49" s="283"/>
      <c r="D49" s="283"/>
      <c r="E49" s="283"/>
      <c r="F49" s="283"/>
      <c r="G49" s="283" t="s">
        <v>343</v>
      </c>
      <c r="H49" s="283"/>
      <c r="I49" s="283"/>
      <c r="J49" s="288"/>
      <c r="K49" s="283"/>
      <c r="L49" s="288"/>
      <c r="M49" s="283"/>
      <c r="N49" s="288"/>
      <c r="O49" s="289"/>
      <c r="P49" s="288"/>
      <c r="Q49" s="283"/>
      <c r="R49" s="285">
        <f>I335*4</f>
        <v>5664</v>
      </c>
      <c r="S49" s="283"/>
      <c r="T49" s="270">
        <f t="shared" ref="T49:T50" si="6">R49-L49</f>
        <v>5664</v>
      </c>
    </row>
    <row r="50" spans="1:20" x14ac:dyDescent="0.25">
      <c r="A50" s="290"/>
      <c r="B50" s="290"/>
      <c r="C50" s="290"/>
      <c r="D50" s="290"/>
      <c r="E50" s="290" t="s">
        <v>344</v>
      </c>
      <c r="F50" s="290"/>
      <c r="G50" s="290"/>
      <c r="H50" s="290"/>
      <c r="I50" s="290"/>
      <c r="J50" s="276"/>
      <c r="K50" s="290"/>
      <c r="L50" s="276"/>
      <c r="M50" s="290"/>
      <c r="N50" s="276"/>
      <c r="O50" s="291"/>
      <c r="P50" s="276"/>
      <c r="Q50" s="290"/>
      <c r="R50" s="276">
        <f>R49</f>
        <v>5664</v>
      </c>
      <c r="S50" s="290"/>
      <c r="T50" s="268">
        <f t="shared" si="6"/>
        <v>5664</v>
      </c>
    </row>
    <row r="51" spans="1:20" x14ac:dyDescent="0.25">
      <c r="A51" s="235"/>
      <c r="B51" s="235"/>
      <c r="C51" s="235"/>
      <c r="D51" s="235"/>
      <c r="E51" s="235" t="s">
        <v>345</v>
      </c>
      <c r="F51" s="235"/>
      <c r="G51" s="235"/>
      <c r="H51" s="235"/>
      <c r="I51" s="235"/>
      <c r="J51" s="268"/>
      <c r="K51" s="269"/>
      <c r="L51" s="268"/>
      <c r="M51" s="269"/>
      <c r="N51" s="268"/>
      <c r="P51" s="268"/>
      <c r="Q51" s="269"/>
      <c r="R51" s="268"/>
      <c r="S51" s="269"/>
      <c r="T51" s="268"/>
    </row>
    <row r="52" spans="1:20" x14ac:dyDescent="0.25">
      <c r="A52" s="235"/>
      <c r="B52" s="235"/>
      <c r="C52" s="235"/>
      <c r="D52" s="235"/>
      <c r="E52" s="235"/>
      <c r="F52" s="235" t="s">
        <v>346</v>
      </c>
      <c r="G52" s="235"/>
      <c r="H52" s="235"/>
      <c r="I52" s="235"/>
      <c r="J52" s="268">
        <v>1956</v>
      </c>
      <c r="K52" s="269"/>
      <c r="L52" s="268">
        <v>2150</v>
      </c>
      <c r="M52" s="269"/>
      <c r="N52" s="268">
        <f>ROUND((J52-L52),5)</f>
        <v>-194</v>
      </c>
      <c r="P52" s="268">
        <v>0</v>
      </c>
      <c r="Q52" s="269"/>
      <c r="R52" s="280">
        <f>I335*2*0.75</f>
        <v>2124</v>
      </c>
      <c r="S52" s="269"/>
      <c r="T52" s="268">
        <f t="shared" ref="T52:T63" si="7">R52-L52</f>
        <v>-26</v>
      </c>
    </row>
    <row r="53" spans="1:20" x14ac:dyDescent="0.25">
      <c r="A53" s="235"/>
      <c r="B53" s="235"/>
      <c r="C53" s="235"/>
      <c r="D53" s="235"/>
      <c r="E53" s="235"/>
      <c r="F53" s="235" t="s">
        <v>347</v>
      </c>
      <c r="G53" s="235"/>
      <c r="H53" s="235"/>
      <c r="I53" s="235"/>
      <c r="J53" s="268">
        <v>0</v>
      </c>
      <c r="K53" s="269"/>
      <c r="L53" s="268">
        <v>4000</v>
      </c>
      <c r="M53" s="269"/>
      <c r="N53" s="268">
        <f>ROUND((J53-L53),5)</f>
        <v>-4000</v>
      </c>
      <c r="P53" s="268">
        <v>0</v>
      </c>
      <c r="Q53" s="269"/>
      <c r="R53" s="280">
        <v>4000</v>
      </c>
      <c r="S53" s="269"/>
      <c r="T53" s="268">
        <f t="shared" si="7"/>
        <v>0</v>
      </c>
    </row>
    <row r="54" spans="1:20" x14ac:dyDescent="0.25">
      <c r="A54" s="235"/>
      <c r="B54" s="235"/>
      <c r="C54" s="235"/>
      <c r="D54" s="235"/>
      <c r="E54" s="235"/>
      <c r="F54" s="235" t="s">
        <v>348</v>
      </c>
      <c r="G54" s="235"/>
      <c r="H54" s="235"/>
      <c r="I54" s="235"/>
      <c r="J54" s="268">
        <v>0.91</v>
      </c>
      <c r="K54" s="269"/>
      <c r="L54" s="268">
        <v>2</v>
      </c>
      <c r="M54" s="269"/>
      <c r="N54" s="268">
        <f>ROUND((J54-L54),5)</f>
        <v>-1.0900000000000001</v>
      </c>
      <c r="P54" s="268">
        <v>0</v>
      </c>
      <c r="Q54" s="269"/>
      <c r="R54" s="280">
        <v>2</v>
      </c>
      <c r="S54" s="269"/>
      <c r="T54" s="268">
        <f t="shared" si="7"/>
        <v>0</v>
      </c>
    </row>
    <row r="55" spans="1:20" ht="15.75" thickBot="1" x14ac:dyDescent="0.3">
      <c r="A55" s="235"/>
      <c r="B55" s="235"/>
      <c r="C55" s="235"/>
      <c r="D55" s="235"/>
      <c r="E55" s="235"/>
      <c r="F55" s="235" t="s">
        <v>152</v>
      </c>
      <c r="G55" s="235"/>
      <c r="H55" s="235"/>
      <c r="I55" s="235"/>
      <c r="J55" s="270">
        <v>0</v>
      </c>
      <c r="K55" s="269"/>
      <c r="L55" s="270">
        <v>0</v>
      </c>
      <c r="M55" s="269"/>
      <c r="N55" s="270">
        <f>ROUND((J55-L55),5)</f>
        <v>0</v>
      </c>
      <c r="P55" s="270">
        <v>0</v>
      </c>
      <c r="Q55" s="269"/>
      <c r="R55" s="284">
        <v>0</v>
      </c>
      <c r="S55" s="269"/>
      <c r="T55" s="270">
        <f t="shared" si="7"/>
        <v>0</v>
      </c>
    </row>
    <row r="56" spans="1:20" x14ac:dyDescent="0.25">
      <c r="A56" s="272"/>
      <c r="B56" s="272"/>
      <c r="C56" s="272"/>
      <c r="D56" s="272"/>
      <c r="E56" s="272" t="s">
        <v>349</v>
      </c>
      <c r="F56" s="272"/>
      <c r="G56" s="272"/>
      <c r="H56" s="272"/>
      <c r="I56" s="272"/>
      <c r="J56" s="273">
        <f>ROUND(SUM(J51:J55),5)</f>
        <v>1956.91</v>
      </c>
      <c r="K56" s="272"/>
      <c r="L56" s="273">
        <f>ROUND(SUM(L51:L55),5)</f>
        <v>6152</v>
      </c>
      <c r="M56" s="272"/>
      <c r="N56" s="273">
        <f>ROUND((J56-L56),5)</f>
        <v>-4195.09</v>
      </c>
      <c r="O56" s="275"/>
      <c r="P56" s="273">
        <f>ROUND(SUM(P51:P55),5)</f>
        <v>0</v>
      </c>
      <c r="Q56" s="272"/>
      <c r="R56" s="273">
        <f>ROUND(SUM(R51:R55),5)</f>
        <v>6126</v>
      </c>
      <c r="S56" s="272"/>
      <c r="T56" s="273">
        <f t="shared" si="7"/>
        <v>-26</v>
      </c>
    </row>
    <row r="57" spans="1:20" x14ac:dyDescent="0.25">
      <c r="A57" s="279"/>
      <c r="B57" s="279"/>
      <c r="C57" s="279"/>
      <c r="D57" s="279"/>
      <c r="E57" s="279" t="s">
        <v>350</v>
      </c>
      <c r="F57" s="279"/>
      <c r="G57" s="279"/>
      <c r="H57" s="279"/>
      <c r="I57" s="279"/>
      <c r="J57" s="280"/>
      <c r="K57" s="281"/>
      <c r="L57" s="280"/>
      <c r="M57" s="281"/>
      <c r="N57" s="280"/>
      <c r="O57" s="282"/>
      <c r="P57" s="280"/>
      <c r="Q57" s="281"/>
      <c r="R57" s="280"/>
      <c r="S57" s="281"/>
      <c r="T57" s="280"/>
    </row>
    <row r="58" spans="1:20" x14ac:dyDescent="0.25">
      <c r="A58" s="279"/>
      <c r="B58" s="279"/>
      <c r="C58" s="279"/>
      <c r="D58" s="279"/>
      <c r="E58" s="279"/>
      <c r="F58" s="279" t="s">
        <v>351</v>
      </c>
      <c r="G58" s="279"/>
      <c r="H58" s="279"/>
      <c r="I58" s="279"/>
      <c r="J58" s="280">
        <v>0</v>
      </c>
      <c r="K58" s="281"/>
      <c r="L58" s="280">
        <v>0</v>
      </c>
      <c r="M58" s="281"/>
      <c r="N58" s="280">
        <f>ROUND((J58-L58),5)</f>
        <v>0</v>
      </c>
      <c r="O58" s="282"/>
      <c r="P58" s="280">
        <v>0</v>
      </c>
      <c r="Q58" s="281"/>
      <c r="R58" s="280">
        <v>2000</v>
      </c>
      <c r="S58" s="281"/>
      <c r="T58" s="268">
        <f t="shared" si="7"/>
        <v>2000</v>
      </c>
    </row>
    <row r="59" spans="1:20" x14ac:dyDescent="0.25">
      <c r="A59" s="279"/>
      <c r="B59" s="279"/>
      <c r="C59" s="279"/>
      <c r="D59" s="279"/>
      <c r="E59" s="279"/>
      <c r="F59" s="279" t="s">
        <v>352</v>
      </c>
      <c r="G59" s="279"/>
      <c r="H59" s="279"/>
      <c r="I59" s="279"/>
      <c r="J59" s="286">
        <v>0</v>
      </c>
      <c r="K59" s="281"/>
      <c r="L59" s="280">
        <v>2000</v>
      </c>
      <c r="M59" s="281"/>
      <c r="N59" s="280">
        <f>ROUND((J59-L59),5)</f>
        <v>-2000</v>
      </c>
      <c r="O59" s="282"/>
      <c r="P59" s="280">
        <v>0</v>
      </c>
      <c r="Q59" s="281"/>
      <c r="R59" s="286">
        <v>5000</v>
      </c>
      <c r="S59" s="281"/>
      <c r="T59" s="268">
        <f t="shared" si="7"/>
        <v>3000</v>
      </c>
    </row>
    <row r="60" spans="1:20" ht="15.75" thickBot="1" x14ac:dyDescent="0.3">
      <c r="A60" s="279"/>
      <c r="B60" s="279"/>
      <c r="C60" s="279"/>
      <c r="D60" s="279"/>
      <c r="E60" s="279"/>
      <c r="F60" s="279" t="s">
        <v>353</v>
      </c>
      <c r="G60" s="279"/>
      <c r="H60" s="279"/>
      <c r="I60" s="279"/>
      <c r="J60" s="284">
        <v>978</v>
      </c>
      <c r="K60" s="281"/>
      <c r="L60" s="284">
        <v>1075</v>
      </c>
      <c r="M60" s="281"/>
      <c r="N60" s="284">
        <f>ROUND((J60-L60),5)</f>
        <v>-97</v>
      </c>
      <c r="O60" s="282"/>
      <c r="P60" s="284">
        <v>0</v>
      </c>
      <c r="Q60" s="281"/>
      <c r="R60" s="284">
        <f>I335*1*0.75</f>
        <v>1062</v>
      </c>
      <c r="S60" s="281"/>
      <c r="T60" s="270">
        <f t="shared" si="7"/>
        <v>-13</v>
      </c>
    </row>
    <row r="61" spans="1:20" x14ac:dyDescent="0.25">
      <c r="A61" s="272"/>
      <c r="B61" s="272"/>
      <c r="C61" s="272"/>
      <c r="D61" s="272"/>
      <c r="E61" s="272" t="s">
        <v>354</v>
      </c>
      <c r="F61" s="272"/>
      <c r="G61" s="272"/>
      <c r="H61" s="272"/>
      <c r="I61" s="272"/>
      <c r="J61" s="273">
        <f>ROUND(SUM(J57:J60),5)</f>
        <v>978</v>
      </c>
      <c r="K61" s="272"/>
      <c r="L61" s="273">
        <f>ROUND(SUM(L57:L60),5)</f>
        <v>3075</v>
      </c>
      <c r="M61" s="272"/>
      <c r="N61" s="273">
        <f>ROUND((J61-L61),5)</f>
        <v>-2097</v>
      </c>
      <c r="O61" s="275"/>
      <c r="P61" s="273">
        <f>ROUND(SUM(P57:P60),5)</f>
        <v>0</v>
      </c>
      <c r="Q61" s="272"/>
      <c r="R61" s="273">
        <f>ROUND(SUM(R57:R60),5)</f>
        <v>8062</v>
      </c>
      <c r="S61" s="272"/>
      <c r="T61" s="273">
        <f t="shared" si="7"/>
        <v>4987</v>
      </c>
    </row>
    <row r="62" spans="1:20" x14ac:dyDescent="0.25">
      <c r="A62" s="279"/>
      <c r="B62" s="279"/>
      <c r="C62" s="279"/>
      <c r="D62" s="279"/>
      <c r="E62" s="279" t="s">
        <v>355</v>
      </c>
      <c r="F62" s="279"/>
      <c r="G62" s="279"/>
      <c r="H62" s="279"/>
      <c r="I62" s="279"/>
      <c r="J62" s="280"/>
      <c r="K62" s="281"/>
      <c r="L62" s="280"/>
      <c r="M62" s="281"/>
      <c r="N62" s="280"/>
      <c r="O62" s="282"/>
      <c r="P62" s="280"/>
      <c r="Q62" s="281"/>
      <c r="R62" s="280"/>
      <c r="S62" s="281"/>
      <c r="T62" s="280"/>
    </row>
    <row r="63" spans="1:20" ht="15.75" thickBot="1" x14ac:dyDescent="0.3">
      <c r="A63" s="279"/>
      <c r="B63" s="279"/>
      <c r="C63" s="279"/>
      <c r="D63" s="279"/>
      <c r="E63" s="279"/>
      <c r="F63" s="279" t="s">
        <v>356</v>
      </c>
      <c r="G63" s="279"/>
      <c r="H63" s="279"/>
      <c r="I63" s="279"/>
      <c r="J63" s="284">
        <v>978</v>
      </c>
      <c r="K63" s="281"/>
      <c r="L63" s="284">
        <v>1075</v>
      </c>
      <c r="M63" s="281"/>
      <c r="N63" s="284">
        <f>ROUND((J63-L63),5)</f>
        <v>-97</v>
      </c>
      <c r="O63" s="282"/>
      <c r="P63" s="284">
        <v>0</v>
      </c>
      <c r="Q63" s="281"/>
      <c r="R63" s="284">
        <f>I335*1*0.75</f>
        <v>1062</v>
      </c>
      <c r="S63" s="281"/>
      <c r="T63" s="270">
        <f t="shared" si="7"/>
        <v>-13</v>
      </c>
    </row>
    <row r="64" spans="1:20" x14ac:dyDescent="0.25">
      <c r="A64" s="272"/>
      <c r="B64" s="272"/>
      <c r="C64" s="272"/>
      <c r="D64" s="272"/>
      <c r="E64" s="272" t="s">
        <v>357</v>
      </c>
      <c r="F64" s="272"/>
      <c r="G64" s="272"/>
      <c r="H64" s="272"/>
      <c r="I64" s="272"/>
      <c r="J64" s="273">
        <f>ROUND(SUM(J62:J63),5)</f>
        <v>978</v>
      </c>
      <c r="K64" s="272"/>
      <c r="L64" s="273">
        <f>ROUND(SUM(L62:L63),5)</f>
        <v>1075</v>
      </c>
      <c r="M64" s="272"/>
      <c r="N64" s="273">
        <f>ROUND((J64-L64),5)</f>
        <v>-97</v>
      </c>
      <c r="O64" s="275"/>
      <c r="P64" s="273">
        <f>ROUND(SUM(P62:P63),5)</f>
        <v>0</v>
      </c>
      <c r="Q64" s="272"/>
      <c r="R64" s="273">
        <f>ROUND(SUM(R62:R63),5)</f>
        <v>1062</v>
      </c>
      <c r="S64" s="272"/>
      <c r="T64" s="273">
        <f>ROUND((P64-R64),5)</f>
        <v>-1062</v>
      </c>
    </row>
    <row r="65" spans="1:20" x14ac:dyDescent="0.25">
      <c r="A65" s="279"/>
      <c r="B65" s="279"/>
      <c r="C65" s="279"/>
      <c r="D65" s="279"/>
      <c r="E65" s="279" t="s">
        <v>358</v>
      </c>
      <c r="F65" s="279"/>
      <c r="G65" s="279"/>
      <c r="H65" s="279"/>
      <c r="I65" s="279"/>
      <c r="J65" s="280"/>
      <c r="K65" s="281"/>
      <c r="L65" s="280"/>
      <c r="M65" s="281"/>
      <c r="N65" s="280"/>
      <c r="O65" s="282"/>
      <c r="P65" s="280"/>
      <c r="Q65" s="281"/>
      <c r="R65" s="280"/>
      <c r="S65" s="281"/>
      <c r="T65" s="280"/>
    </row>
    <row r="66" spans="1:20" ht="15.75" thickBot="1" x14ac:dyDescent="0.3">
      <c r="A66" s="279"/>
      <c r="B66" s="279"/>
      <c r="C66" s="279"/>
      <c r="D66" s="279"/>
      <c r="E66" s="279"/>
      <c r="F66" s="279" t="s">
        <v>359</v>
      </c>
      <c r="G66" s="279"/>
      <c r="H66" s="279"/>
      <c r="I66" s="279"/>
      <c r="J66" s="284">
        <v>0</v>
      </c>
      <c r="K66" s="281"/>
      <c r="L66" s="284">
        <v>0</v>
      </c>
      <c r="M66" s="281"/>
      <c r="N66" s="284">
        <f>ROUND((J66-L66),5)</f>
        <v>0</v>
      </c>
      <c r="O66" s="282"/>
      <c r="P66" s="284">
        <v>0</v>
      </c>
      <c r="Q66" s="281"/>
      <c r="R66" s="284">
        <v>0</v>
      </c>
      <c r="S66" s="281"/>
      <c r="T66" s="270">
        <f t="shared" ref="T66" si="8">R66-L66</f>
        <v>0</v>
      </c>
    </row>
    <row r="67" spans="1:20" x14ac:dyDescent="0.25">
      <c r="A67" s="279"/>
      <c r="B67" s="279"/>
      <c r="C67" s="279"/>
      <c r="D67" s="279"/>
      <c r="E67" s="279" t="s">
        <v>360</v>
      </c>
      <c r="F67" s="279"/>
      <c r="G67" s="279"/>
      <c r="H67" s="279"/>
      <c r="I67" s="279"/>
      <c r="J67" s="280">
        <f>ROUND(SUM(J65:J66),5)</f>
        <v>0</v>
      </c>
      <c r="K67" s="281"/>
      <c r="L67" s="280">
        <f>ROUND(SUM(L65:L66),5)</f>
        <v>0</v>
      </c>
      <c r="M67" s="281"/>
      <c r="N67" s="280">
        <f>ROUND((J67-L67),5)</f>
        <v>0</v>
      </c>
      <c r="O67" s="282"/>
      <c r="P67" s="280">
        <f>ROUND(SUM(P65:P66),5)</f>
        <v>0</v>
      </c>
      <c r="Q67" s="281"/>
      <c r="R67" s="280">
        <f>ROUND(SUM(R65:R66),5)</f>
        <v>0</v>
      </c>
      <c r="S67" s="281"/>
      <c r="T67" s="280">
        <f>ROUND((P67-R67),5)</f>
        <v>0</v>
      </c>
    </row>
    <row r="68" spans="1:20" x14ac:dyDescent="0.25">
      <c r="A68" s="279"/>
      <c r="B68" s="279"/>
      <c r="C68" s="279"/>
      <c r="D68" s="279"/>
      <c r="E68" s="279" t="s">
        <v>361</v>
      </c>
      <c r="F68" s="279"/>
      <c r="G68" s="279"/>
      <c r="H68" s="279"/>
      <c r="I68" s="279"/>
      <c r="J68" s="280"/>
      <c r="K68" s="281"/>
      <c r="L68" s="280"/>
      <c r="M68" s="281"/>
      <c r="N68" s="280"/>
      <c r="O68" s="282"/>
      <c r="P68" s="280"/>
      <c r="Q68" s="281"/>
      <c r="R68" s="280"/>
      <c r="S68" s="281"/>
      <c r="T68" s="280"/>
    </row>
    <row r="69" spans="1:20" ht="15.75" thickBot="1" x14ac:dyDescent="0.3">
      <c r="A69" s="279"/>
      <c r="B69" s="279"/>
      <c r="C69" s="279"/>
      <c r="D69" s="279"/>
      <c r="E69" s="279"/>
      <c r="F69" s="279" t="s">
        <v>362</v>
      </c>
      <c r="G69" s="279"/>
      <c r="H69" s="279"/>
      <c r="I69" s="279"/>
      <c r="J69" s="284">
        <v>978</v>
      </c>
      <c r="K69" s="281"/>
      <c r="L69" s="284">
        <v>1075</v>
      </c>
      <c r="M69" s="281"/>
      <c r="N69" s="284">
        <f>ROUND((J69-L69),5)</f>
        <v>-97</v>
      </c>
      <c r="O69" s="282"/>
      <c r="P69" s="284">
        <v>0</v>
      </c>
      <c r="Q69" s="281"/>
      <c r="R69" s="284">
        <f>I335*1*0.75</f>
        <v>1062</v>
      </c>
      <c r="S69" s="281"/>
      <c r="T69" s="270">
        <f t="shared" ref="T69:T70" si="9">R69-L69</f>
        <v>-13</v>
      </c>
    </row>
    <row r="70" spans="1:20" x14ac:dyDescent="0.25">
      <c r="A70" s="272"/>
      <c r="B70" s="272"/>
      <c r="C70" s="272"/>
      <c r="D70" s="272"/>
      <c r="E70" s="272" t="s">
        <v>363</v>
      </c>
      <c r="F70" s="272"/>
      <c r="G70" s="272"/>
      <c r="H70" s="272"/>
      <c r="I70" s="272"/>
      <c r="J70" s="273">
        <f>ROUND(SUM(J68:J69),5)</f>
        <v>978</v>
      </c>
      <c r="K70" s="272"/>
      <c r="L70" s="273">
        <f>ROUND(SUM(L68:L69),5)</f>
        <v>1075</v>
      </c>
      <c r="M70" s="272"/>
      <c r="N70" s="273">
        <f>ROUND((J70-L70),5)</f>
        <v>-97</v>
      </c>
      <c r="O70" s="275"/>
      <c r="P70" s="273">
        <f>ROUND(SUM(P68:P69),5)</f>
        <v>0</v>
      </c>
      <c r="Q70" s="272"/>
      <c r="R70" s="273">
        <f>ROUND(SUM(R68:R69),5)</f>
        <v>1062</v>
      </c>
      <c r="S70" s="272"/>
      <c r="T70" s="273">
        <f t="shared" si="9"/>
        <v>-13</v>
      </c>
    </row>
    <row r="71" spans="1:20" x14ac:dyDescent="0.25">
      <c r="A71" s="279"/>
      <c r="B71" s="279"/>
      <c r="C71" s="279"/>
      <c r="D71" s="279"/>
      <c r="E71" s="283" t="s">
        <v>618</v>
      </c>
      <c r="F71" s="283"/>
      <c r="G71" s="283"/>
      <c r="H71" s="279"/>
      <c r="I71" s="272"/>
      <c r="J71" s="273"/>
      <c r="K71" s="272"/>
      <c r="L71" s="273"/>
      <c r="M71" s="279"/>
      <c r="N71" s="299"/>
      <c r="O71" s="279"/>
      <c r="P71" s="279"/>
      <c r="Q71" s="279"/>
      <c r="R71" s="279"/>
      <c r="S71" s="279"/>
      <c r="T71" s="279"/>
    </row>
    <row r="72" spans="1:20" x14ac:dyDescent="0.25">
      <c r="A72" s="279"/>
      <c r="B72" s="279"/>
      <c r="C72" s="279"/>
      <c r="D72" s="279"/>
      <c r="E72" s="283"/>
      <c r="F72" s="283" t="s">
        <v>122</v>
      </c>
      <c r="G72" s="283"/>
      <c r="H72" s="279"/>
      <c r="I72" s="272"/>
      <c r="J72" s="273"/>
      <c r="K72" s="272"/>
      <c r="L72" s="273"/>
      <c r="M72" s="279"/>
      <c r="N72" s="299"/>
      <c r="O72" s="279"/>
      <c r="P72" s="279"/>
      <c r="Q72" s="279"/>
      <c r="R72" s="326">
        <v>0</v>
      </c>
      <c r="S72" s="279"/>
      <c r="T72" s="279"/>
    </row>
    <row r="73" spans="1:20" ht="15.75" thickBot="1" x14ac:dyDescent="0.3">
      <c r="A73" s="279"/>
      <c r="B73" s="279"/>
      <c r="C73" s="279"/>
      <c r="D73" s="279"/>
      <c r="E73" s="283"/>
      <c r="F73" s="283" t="s">
        <v>619</v>
      </c>
      <c r="G73" s="283"/>
      <c r="H73" s="279"/>
      <c r="I73" s="272"/>
      <c r="J73" s="273"/>
      <c r="K73" s="272"/>
      <c r="L73" s="273"/>
      <c r="M73" s="279"/>
      <c r="N73" s="299"/>
      <c r="O73" s="279"/>
      <c r="P73" s="279"/>
      <c r="Q73" s="279"/>
      <c r="R73" s="328">
        <f>1416*2*0.75</f>
        <v>2124</v>
      </c>
      <c r="S73" s="279"/>
      <c r="T73" s="279"/>
    </row>
    <row r="74" spans="1:20" x14ac:dyDescent="0.25">
      <c r="A74" s="272"/>
      <c r="B74" s="272"/>
      <c r="C74" s="272"/>
      <c r="D74" s="272"/>
      <c r="E74" s="272" t="s">
        <v>620</v>
      </c>
      <c r="F74" s="272"/>
      <c r="G74" s="272"/>
      <c r="H74" s="272"/>
      <c r="I74" s="272"/>
      <c r="J74" s="273"/>
      <c r="K74" s="272"/>
      <c r="L74" s="273"/>
      <c r="M74" s="272"/>
      <c r="N74" s="273"/>
      <c r="O74" s="272"/>
      <c r="P74" s="272"/>
      <c r="Q74" s="272"/>
      <c r="R74" s="327">
        <f>R72+R73</f>
        <v>2124</v>
      </c>
      <c r="S74" s="272"/>
      <c r="T74" s="272"/>
    </row>
    <row r="75" spans="1:20" x14ac:dyDescent="0.25">
      <c r="A75" s="279"/>
      <c r="B75" s="279"/>
      <c r="C75" s="279"/>
      <c r="D75" s="279"/>
      <c r="E75" s="279" t="s">
        <v>364</v>
      </c>
      <c r="F75" s="279"/>
      <c r="G75" s="279"/>
      <c r="H75" s="279"/>
      <c r="I75" s="279"/>
      <c r="J75" s="280"/>
      <c r="K75" s="281"/>
      <c r="L75" s="280"/>
      <c r="M75" s="281"/>
      <c r="N75" s="280"/>
      <c r="O75" s="282"/>
      <c r="P75" s="280"/>
      <c r="Q75" s="281"/>
      <c r="R75" s="280"/>
      <c r="S75" s="281"/>
      <c r="T75" s="280"/>
    </row>
    <row r="76" spans="1:20" x14ac:dyDescent="0.25">
      <c r="A76" s="279"/>
      <c r="B76" s="279"/>
      <c r="C76" s="279"/>
      <c r="D76" s="279"/>
      <c r="E76" s="279"/>
      <c r="F76" s="279" t="s">
        <v>365</v>
      </c>
      <c r="G76" s="279"/>
      <c r="H76" s="279"/>
      <c r="I76" s="279"/>
      <c r="J76" s="280">
        <v>0</v>
      </c>
      <c r="K76" s="281"/>
      <c r="L76" s="280">
        <v>0</v>
      </c>
      <c r="M76" s="281"/>
      <c r="N76" s="280">
        <f>ROUND((J76-L76),5)</f>
        <v>0</v>
      </c>
      <c r="O76" s="282"/>
      <c r="P76" s="280">
        <v>0</v>
      </c>
      <c r="Q76" s="281"/>
      <c r="R76" s="280">
        <v>0</v>
      </c>
      <c r="S76" s="281"/>
      <c r="T76" s="280">
        <f>ROUND((P76-R76),5)</f>
        <v>0</v>
      </c>
    </row>
    <row r="77" spans="1:20" ht="15.75" thickBot="1" x14ac:dyDescent="0.3">
      <c r="A77" s="279"/>
      <c r="B77" s="279"/>
      <c r="C77" s="279"/>
      <c r="D77" s="279"/>
      <c r="E77" s="279"/>
      <c r="F77" s="279" t="s">
        <v>366</v>
      </c>
      <c r="G77" s="279"/>
      <c r="H77" s="279"/>
      <c r="I77" s="279"/>
      <c r="J77" s="284">
        <v>3924</v>
      </c>
      <c r="K77" s="281"/>
      <c r="L77" s="284">
        <v>4299</v>
      </c>
      <c r="M77" s="281"/>
      <c r="N77" s="284">
        <f>ROUND((J77-L77),5)</f>
        <v>-375</v>
      </c>
      <c r="O77" s="282"/>
      <c r="P77" s="284">
        <v>0</v>
      </c>
      <c r="Q77" s="281"/>
      <c r="R77" s="284">
        <f>I335*2.5*0.75</f>
        <v>2655</v>
      </c>
      <c r="S77" s="281"/>
      <c r="T77" s="270">
        <f t="shared" ref="T77" si="10">R77-L77</f>
        <v>-1644</v>
      </c>
    </row>
    <row r="78" spans="1:20" x14ac:dyDescent="0.25">
      <c r="A78" s="272"/>
      <c r="B78" s="272"/>
      <c r="C78" s="272"/>
      <c r="D78" s="272"/>
      <c r="E78" s="272" t="s">
        <v>367</v>
      </c>
      <c r="F78" s="272"/>
      <c r="G78" s="272"/>
      <c r="H78" s="272"/>
      <c r="I78" s="272"/>
      <c r="J78" s="273">
        <f>ROUND(SUM(J75:J77),5)</f>
        <v>3924</v>
      </c>
      <c r="K78" s="272"/>
      <c r="L78" s="273">
        <f>ROUND(SUM(L75:L77),5)</f>
        <v>4299</v>
      </c>
      <c r="M78" s="272"/>
      <c r="N78" s="273">
        <f>ROUND((J78-L78),5)</f>
        <v>-375</v>
      </c>
      <c r="O78" s="275"/>
      <c r="P78" s="273">
        <f>ROUND(SUM(P75:P77),5)</f>
        <v>0</v>
      </c>
      <c r="Q78" s="272"/>
      <c r="R78" s="273">
        <f>ROUND(SUM(R75:R77),5)</f>
        <v>2655</v>
      </c>
      <c r="S78" s="272"/>
      <c r="T78" s="273">
        <f t="shared" ref="T78" si="11">R78-L78</f>
        <v>-1644</v>
      </c>
    </row>
    <row r="79" spans="1:20" x14ac:dyDescent="0.25">
      <c r="A79" s="279"/>
      <c r="B79" s="279"/>
      <c r="C79" s="279"/>
      <c r="D79" s="279"/>
      <c r="E79" s="279" t="s">
        <v>368</v>
      </c>
      <c r="F79" s="279"/>
      <c r="G79" s="279"/>
      <c r="H79" s="279"/>
      <c r="I79" s="279"/>
      <c r="J79" s="280">
        <v>0</v>
      </c>
      <c r="K79" s="281"/>
      <c r="L79" s="280">
        <v>0</v>
      </c>
      <c r="M79" s="281"/>
      <c r="N79" s="280">
        <f>ROUND((J79-L79),5)</f>
        <v>0</v>
      </c>
      <c r="O79" s="282"/>
      <c r="P79" s="280">
        <v>0</v>
      </c>
      <c r="Q79" s="281"/>
      <c r="R79" s="280">
        <v>0</v>
      </c>
      <c r="S79" s="281"/>
      <c r="T79" s="280">
        <f>ROUND((P79-R79),5)</f>
        <v>0</v>
      </c>
    </row>
    <row r="80" spans="1:20" x14ac:dyDescent="0.25">
      <c r="A80" s="279"/>
      <c r="B80" s="279"/>
      <c r="C80" s="279"/>
      <c r="D80" s="279"/>
      <c r="E80" s="279" t="s">
        <v>369</v>
      </c>
      <c r="F80" s="279"/>
      <c r="G80" s="279"/>
      <c r="H80" s="279"/>
      <c r="I80" s="279"/>
      <c r="J80" s="280"/>
      <c r="K80" s="281"/>
      <c r="L80" s="280"/>
      <c r="M80" s="281"/>
      <c r="N80" s="280"/>
      <c r="O80" s="282"/>
      <c r="P80" s="280"/>
      <c r="Q80" s="281"/>
      <c r="R80" s="280"/>
      <c r="S80" s="281"/>
      <c r="T80" s="280"/>
    </row>
    <row r="81" spans="1:20" ht="15.75" thickBot="1" x14ac:dyDescent="0.3">
      <c r="A81" s="279"/>
      <c r="B81" s="279"/>
      <c r="C81" s="279"/>
      <c r="D81" s="279"/>
      <c r="E81" s="279"/>
      <c r="F81" s="279" t="s">
        <v>370</v>
      </c>
      <c r="G81" s="279"/>
      <c r="H81" s="279"/>
      <c r="I81" s="279"/>
      <c r="J81" s="284">
        <v>599.05999999999995</v>
      </c>
      <c r="K81" s="281"/>
      <c r="L81" s="284">
        <v>715</v>
      </c>
      <c r="M81" s="281"/>
      <c r="N81" s="284">
        <f>ROUND((J81-L81),5)</f>
        <v>-115.94</v>
      </c>
      <c r="O81" s="282"/>
      <c r="P81" s="284">
        <v>0</v>
      </c>
      <c r="Q81" s="281"/>
      <c r="R81" s="284">
        <f>+I335*0.5</f>
        <v>708</v>
      </c>
      <c r="S81" s="281"/>
      <c r="T81" s="270">
        <f t="shared" ref="T81:T85" si="12">R81-L81</f>
        <v>-7</v>
      </c>
    </row>
    <row r="82" spans="1:20" x14ac:dyDescent="0.25">
      <c r="A82" s="272"/>
      <c r="B82" s="272"/>
      <c r="C82" s="272"/>
      <c r="D82" s="272"/>
      <c r="E82" s="272" t="s">
        <v>371</v>
      </c>
      <c r="F82" s="272"/>
      <c r="G82" s="272"/>
      <c r="H82" s="272"/>
      <c r="I82" s="272"/>
      <c r="J82" s="273">
        <f>ROUND(SUM(J80:J81),5)</f>
        <v>599.05999999999995</v>
      </c>
      <c r="K82" s="272"/>
      <c r="L82" s="273">
        <f>ROUND(SUM(L80:L81),5)</f>
        <v>715</v>
      </c>
      <c r="M82" s="272"/>
      <c r="N82" s="273">
        <f>ROUND((J82-L82),5)</f>
        <v>-115.94</v>
      </c>
      <c r="O82" s="275"/>
      <c r="P82" s="273">
        <f>ROUND(SUM(P80:P81),5)</f>
        <v>0</v>
      </c>
      <c r="Q82" s="272"/>
      <c r="R82" s="273">
        <f>ROUND(SUM(R80:R81),5)</f>
        <v>708</v>
      </c>
      <c r="S82" s="272"/>
      <c r="T82" s="273">
        <f t="shared" si="12"/>
        <v>-7</v>
      </c>
    </row>
    <row r="83" spans="1:20" x14ac:dyDescent="0.25">
      <c r="A83" s="279"/>
      <c r="B83" s="279"/>
      <c r="C83" s="279"/>
      <c r="D83" s="279"/>
      <c r="E83" s="279" t="s">
        <v>372</v>
      </c>
      <c r="F83" s="279"/>
      <c r="G83" s="279"/>
      <c r="H83" s="279"/>
      <c r="I83" s="279"/>
      <c r="J83" s="280"/>
      <c r="K83" s="281"/>
      <c r="L83" s="280"/>
      <c r="M83" s="281"/>
      <c r="N83" s="280"/>
      <c r="O83" s="282"/>
      <c r="P83" s="280"/>
      <c r="Q83" s="281"/>
      <c r="R83" s="280"/>
      <c r="S83" s="281"/>
      <c r="T83" s="280"/>
    </row>
    <row r="84" spans="1:20" ht="15.75" thickBot="1" x14ac:dyDescent="0.3">
      <c r="A84" s="279"/>
      <c r="B84" s="279"/>
      <c r="C84" s="279"/>
      <c r="D84" s="279"/>
      <c r="E84" s="279"/>
      <c r="F84" s="279" t="s">
        <v>373</v>
      </c>
      <c r="G84" s="279"/>
      <c r="H84" s="279"/>
      <c r="I84" s="279"/>
      <c r="J84" s="284">
        <v>8386.7199999999993</v>
      </c>
      <c r="K84" s="281"/>
      <c r="L84" s="284">
        <v>10031</v>
      </c>
      <c r="M84" s="281"/>
      <c r="N84" s="284">
        <f>ROUND((J84-L84),5)</f>
        <v>-1644.28</v>
      </c>
      <c r="O84" s="282"/>
      <c r="P84" s="284">
        <v>0</v>
      </c>
      <c r="Q84" s="281"/>
      <c r="R84" s="284">
        <f>I335*7</f>
        <v>9912</v>
      </c>
      <c r="S84" s="281"/>
      <c r="T84" s="270">
        <f t="shared" si="12"/>
        <v>-119</v>
      </c>
    </row>
    <row r="85" spans="1:20" x14ac:dyDescent="0.25">
      <c r="A85" s="272"/>
      <c r="B85" s="272"/>
      <c r="C85" s="272"/>
      <c r="D85" s="272"/>
      <c r="E85" s="272" t="s">
        <v>374</v>
      </c>
      <c r="F85" s="272"/>
      <c r="G85" s="272"/>
      <c r="H85" s="272"/>
      <c r="I85" s="272"/>
      <c r="J85" s="273">
        <f>ROUND(SUM(J83:J84),5)</f>
        <v>8386.7199999999993</v>
      </c>
      <c r="K85" s="272"/>
      <c r="L85" s="273">
        <f>ROUND(SUM(L83:L84),5)</f>
        <v>10031</v>
      </c>
      <c r="M85" s="272"/>
      <c r="N85" s="273">
        <f>ROUND((J85-L85),5)</f>
        <v>-1644.28</v>
      </c>
      <c r="O85" s="275"/>
      <c r="P85" s="273">
        <f>ROUND(SUM(P83:P84),5)</f>
        <v>0</v>
      </c>
      <c r="Q85" s="272"/>
      <c r="R85" s="273">
        <f>ROUND(SUM(R83:R84),5)</f>
        <v>9912</v>
      </c>
      <c r="S85" s="272"/>
      <c r="T85" s="273">
        <f t="shared" si="12"/>
        <v>-119</v>
      </c>
    </row>
    <row r="86" spans="1:20" x14ac:dyDescent="0.25">
      <c r="A86" s="279"/>
      <c r="B86" s="279"/>
      <c r="C86" s="279"/>
      <c r="D86" s="279"/>
      <c r="E86" s="279" t="s">
        <v>375</v>
      </c>
      <c r="F86" s="279"/>
      <c r="G86" s="279"/>
      <c r="H86" s="279"/>
      <c r="I86" s="279"/>
      <c r="J86" s="280"/>
      <c r="K86" s="281"/>
      <c r="L86" s="280"/>
      <c r="M86" s="281"/>
      <c r="N86" s="280"/>
      <c r="O86" s="282"/>
      <c r="P86" s="280"/>
      <c r="Q86" s="281"/>
      <c r="R86" s="280"/>
      <c r="S86" s="281"/>
      <c r="T86" s="280"/>
    </row>
    <row r="87" spans="1:20" x14ac:dyDescent="0.25">
      <c r="A87" s="279"/>
      <c r="B87" s="279"/>
      <c r="C87" s="279"/>
      <c r="D87" s="279"/>
      <c r="E87" s="279"/>
      <c r="F87" s="279" t="s">
        <v>376</v>
      </c>
      <c r="G87" s="279"/>
      <c r="H87" s="279"/>
      <c r="I87" s="279"/>
      <c r="J87" s="280">
        <v>2256</v>
      </c>
      <c r="K87" s="281"/>
      <c r="L87" s="280">
        <v>2150</v>
      </c>
      <c r="M87" s="281"/>
      <c r="N87" s="280">
        <f>ROUND((J87-L87),5)</f>
        <v>106</v>
      </c>
      <c r="O87" s="282"/>
      <c r="P87" s="280">
        <v>0</v>
      </c>
      <c r="Q87" s="281"/>
      <c r="R87" s="286">
        <f>I335*2.5*0.75</f>
        <v>2655</v>
      </c>
      <c r="S87" s="281"/>
      <c r="T87" s="268">
        <f t="shared" ref="T87:T121" si="13">R87-L87</f>
        <v>505</v>
      </c>
    </row>
    <row r="88" spans="1:20" x14ac:dyDescent="0.25">
      <c r="A88" s="279"/>
      <c r="B88" s="279"/>
      <c r="C88" s="279"/>
      <c r="D88" s="279"/>
      <c r="E88" s="279"/>
      <c r="F88" s="279" t="s">
        <v>377</v>
      </c>
      <c r="G88" s="279"/>
      <c r="H88" s="279"/>
      <c r="I88" s="279"/>
      <c r="J88" s="280">
        <v>300</v>
      </c>
      <c r="K88" s="281"/>
      <c r="L88" s="280">
        <v>1000</v>
      </c>
      <c r="M88" s="281"/>
      <c r="N88" s="280">
        <f>ROUND((J88-L88),5)</f>
        <v>-700</v>
      </c>
      <c r="O88" s="282"/>
      <c r="P88" s="280">
        <v>0</v>
      </c>
      <c r="Q88" s="281"/>
      <c r="R88" s="280">
        <v>1000</v>
      </c>
      <c r="S88" s="281"/>
      <c r="T88" s="268">
        <f t="shared" si="13"/>
        <v>0</v>
      </c>
    </row>
    <row r="89" spans="1:20" ht="15.75" thickBot="1" x14ac:dyDescent="0.3">
      <c r="A89" s="279"/>
      <c r="B89" s="279"/>
      <c r="C89" s="279"/>
      <c r="D89" s="279"/>
      <c r="E89" s="279"/>
      <c r="F89" s="279" t="s">
        <v>378</v>
      </c>
      <c r="G89" s="279"/>
      <c r="H89" s="279"/>
      <c r="I89" s="279"/>
      <c r="J89" s="284">
        <v>900</v>
      </c>
      <c r="K89" s="281"/>
      <c r="L89" s="284"/>
      <c r="M89" s="281"/>
      <c r="N89" s="284"/>
      <c r="O89" s="282"/>
      <c r="P89" s="284">
        <v>0</v>
      </c>
      <c r="Q89" s="281"/>
      <c r="R89" s="285">
        <v>2000</v>
      </c>
      <c r="S89" s="281"/>
      <c r="T89" s="270">
        <f t="shared" si="13"/>
        <v>2000</v>
      </c>
    </row>
    <row r="90" spans="1:20" x14ac:dyDescent="0.25">
      <c r="A90" s="272"/>
      <c r="B90" s="272"/>
      <c r="C90" s="272"/>
      <c r="D90" s="272"/>
      <c r="E90" s="272" t="s">
        <v>379</v>
      </c>
      <c r="F90" s="272"/>
      <c r="G90" s="272"/>
      <c r="H90" s="272"/>
      <c r="I90" s="272"/>
      <c r="J90" s="292">
        <f>ROUND(SUM(J86:J89),5)</f>
        <v>3456</v>
      </c>
      <c r="K90" s="274"/>
      <c r="L90" s="292">
        <f>ROUND(SUM(L86:L89),5)</f>
        <v>3150</v>
      </c>
      <c r="M90" s="274"/>
      <c r="N90" s="292">
        <f>ROUND((J90-L90),5)</f>
        <v>306</v>
      </c>
      <c r="O90" s="293"/>
      <c r="P90" s="292">
        <f>ROUND(SUM(P86:P89),5)</f>
        <v>0</v>
      </c>
      <c r="Q90" s="274"/>
      <c r="R90" s="292">
        <f>ROUND(SUM(R86:R89),5)</f>
        <v>5655</v>
      </c>
      <c r="S90" s="274"/>
      <c r="T90" s="273">
        <f t="shared" si="13"/>
        <v>2505</v>
      </c>
    </row>
    <row r="91" spans="1:20" x14ac:dyDescent="0.25">
      <c r="A91" s="279"/>
      <c r="B91" s="279"/>
      <c r="C91" s="279"/>
      <c r="D91" s="279"/>
      <c r="E91" s="279" t="s">
        <v>380</v>
      </c>
      <c r="F91" s="279"/>
      <c r="G91" s="279"/>
      <c r="H91" s="279"/>
      <c r="I91" s="279"/>
      <c r="J91" s="280"/>
      <c r="K91" s="281"/>
      <c r="L91" s="280"/>
      <c r="M91" s="281"/>
      <c r="N91" s="280"/>
      <c r="O91" s="282"/>
      <c r="P91" s="280"/>
      <c r="Q91" s="281"/>
      <c r="R91" s="280"/>
      <c r="S91" s="281"/>
      <c r="T91" s="280"/>
    </row>
    <row r="92" spans="1:20" x14ac:dyDescent="0.25">
      <c r="A92" s="279"/>
      <c r="B92" s="279"/>
      <c r="C92" s="279"/>
      <c r="D92" s="279"/>
      <c r="E92" s="279"/>
      <c r="F92" s="279" t="s">
        <v>144</v>
      </c>
      <c r="G92" s="279"/>
      <c r="H92" s="279"/>
      <c r="I92" s="279"/>
      <c r="J92" s="280">
        <v>0</v>
      </c>
      <c r="K92" s="281"/>
      <c r="L92" s="280">
        <v>0</v>
      </c>
      <c r="M92" s="281"/>
      <c r="N92" s="280">
        <f>ROUND((J92-L92),5)</f>
        <v>0</v>
      </c>
      <c r="O92" s="282"/>
      <c r="P92" s="280">
        <v>0</v>
      </c>
      <c r="Q92" s="281"/>
      <c r="R92" s="280">
        <v>0</v>
      </c>
      <c r="S92" s="281"/>
      <c r="T92" s="268">
        <f t="shared" si="13"/>
        <v>0</v>
      </c>
    </row>
    <row r="93" spans="1:20" x14ac:dyDescent="0.25">
      <c r="A93" s="279"/>
      <c r="B93" s="279"/>
      <c r="C93" s="279"/>
      <c r="D93" s="279"/>
      <c r="E93" s="279"/>
      <c r="F93" s="279" t="s">
        <v>381</v>
      </c>
      <c r="G93" s="279"/>
      <c r="H93" s="279"/>
      <c r="I93" s="279"/>
      <c r="J93" s="280">
        <v>489</v>
      </c>
      <c r="K93" s="281"/>
      <c r="L93" s="280">
        <v>537</v>
      </c>
      <c r="M93" s="281"/>
      <c r="N93" s="280">
        <f>ROUND((J93-L93),5)</f>
        <v>-48</v>
      </c>
      <c r="O93" s="282"/>
      <c r="P93" s="280">
        <v>0</v>
      </c>
      <c r="Q93" s="281"/>
      <c r="R93" s="280">
        <f>I335*0*0.75</f>
        <v>0</v>
      </c>
      <c r="S93" s="281"/>
      <c r="T93" s="268">
        <f t="shared" si="13"/>
        <v>-537</v>
      </c>
    </row>
    <row r="94" spans="1:20" ht="15.75" thickBot="1" x14ac:dyDescent="0.3">
      <c r="A94" s="279"/>
      <c r="B94" s="279"/>
      <c r="C94" s="279"/>
      <c r="D94" s="279"/>
      <c r="E94" s="279"/>
      <c r="F94" s="279" t="s">
        <v>382</v>
      </c>
      <c r="G94" s="279"/>
      <c r="H94" s="279"/>
      <c r="I94" s="279"/>
      <c r="J94" s="284">
        <v>0</v>
      </c>
      <c r="K94" s="281"/>
      <c r="L94" s="284">
        <v>0</v>
      </c>
      <c r="M94" s="281"/>
      <c r="N94" s="284">
        <f>ROUND((J94-L94),5)</f>
        <v>0</v>
      </c>
      <c r="O94" s="282"/>
      <c r="P94" s="284">
        <v>0</v>
      </c>
      <c r="Q94" s="281"/>
      <c r="R94" s="284">
        <v>0</v>
      </c>
      <c r="S94" s="281"/>
      <c r="T94" s="270">
        <f t="shared" si="13"/>
        <v>0</v>
      </c>
    </row>
    <row r="95" spans="1:20" x14ac:dyDescent="0.25">
      <c r="A95" s="272"/>
      <c r="B95" s="272"/>
      <c r="C95" s="272"/>
      <c r="D95" s="272"/>
      <c r="E95" s="272" t="s">
        <v>383</v>
      </c>
      <c r="F95" s="272"/>
      <c r="G95" s="272"/>
      <c r="H95" s="272"/>
      <c r="I95" s="272"/>
      <c r="J95" s="273">
        <f>ROUND(SUM(J91:J94),5)</f>
        <v>489</v>
      </c>
      <c r="K95" s="272"/>
      <c r="L95" s="273">
        <f>ROUND(SUM(L91:L94),5)</f>
        <v>537</v>
      </c>
      <c r="M95" s="272"/>
      <c r="N95" s="273">
        <f>ROUND((J95-L95),5)</f>
        <v>-48</v>
      </c>
      <c r="O95" s="275"/>
      <c r="P95" s="273">
        <f>ROUND(SUM(P91:P94),5)</f>
        <v>0</v>
      </c>
      <c r="Q95" s="272"/>
      <c r="R95" s="273">
        <f>ROUND(SUM(R91:R94),5)</f>
        <v>0</v>
      </c>
      <c r="S95" s="272"/>
      <c r="T95" s="273">
        <f t="shared" si="13"/>
        <v>-537</v>
      </c>
    </row>
    <row r="96" spans="1:20" x14ac:dyDescent="0.25">
      <c r="A96" s="279"/>
      <c r="B96" s="279"/>
      <c r="C96" s="279"/>
      <c r="D96" s="279"/>
      <c r="E96" s="279" t="s">
        <v>384</v>
      </c>
      <c r="F96" s="279"/>
      <c r="G96" s="279"/>
      <c r="H96" s="279"/>
      <c r="I96" s="279"/>
      <c r="J96" s="280"/>
      <c r="K96" s="281"/>
      <c r="L96" s="280"/>
      <c r="M96" s="281"/>
      <c r="N96" s="280"/>
      <c r="O96" s="282"/>
      <c r="P96" s="280"/>
      <c r="Q96" s="281"/>
      <c r="R96" s="280"/>
      <c r="S96" s="281"/>
      <c r="T96" s="280"/>
    </row>
    <row r="97" spans="1:20" ht="15.75" thickBot="1" x14ac:dyDescent="0.3">
      <c r="A97" s="279"/>
      <c r="B97" s="279"/>
      <c r="C97" s="279"/>
      <c r="D97" s="279"/>
      <c r="E97" s="279"/>
      <c r="F97" s="279" t="s">
        <v>385</v>
      </c>
      <c r="G97" s="279"/>
      <c r="H97" s="279"/>
      <c r="I97" s="279"/>
      <c r="J97" s="284">
        <v>978</v>
      </c>
      <c r="K97" s="281"/>
      <c r="L97" s="284">
        <v>1075</v>
      </c>
      <c r="M97" s="281"/>
      <c r="N97" s="284">
        <f>ROUND((J97-L97),5)</f>
        <v>-97</v>
      </c>
      <c r="O97" s="282"/>
      <c r="P97" s="284">
        <v>0</v>
      </c>
      <c r="Q97" s="281"/>
      <c r="R97" s="284">
        <f>I335*0.5*0.75</f>
        <v>531</v>
      </c>
      <c r="S97" s="281"/>
      <c r="T97" s="270">
        <f t="shared" si="13"/>
        <v>-544</v>
      </c>
    </row>
    <row r="98" spans="1:20" x14ac:dyDescent="0.25">
      <c r="A98" s="272"/>
      <c r="B98" s="272"/>
      <c r="C98" s="272"/>
      <c r="D98" s="272"/>
      <c r="E98" s="272" t="s">
        <v>386</v>
      </c>
      <c r="F98" s="272"/>
      <c r="G98" s="272"/>
      <c r="H98" s="272"/>
      <c r="I98" s="272"/>
      <c r="J98" s="273">
        <f>ROUND(SUM(J96:J97),5)</f>
        <v>978</v>
      </c>
      <c r="K98" s="272"/>
      <c r="L98" s="273">
        <f>ROUND(SUM(L96:L97),5)</f>
        <v>1075</v>
      </c>
      <c r="M98" s="272"/>
      <c r="N98" s="273">
        <f>ROUND((J98-L98),5)</f>
        <v>-97</v>
      </c>
      <c r="O98" s="275"/>
      <c r="P98" s="273">
        <f>ROUND(SUM(P96:P97),5)</f>
        <v>0</v>
      </c>
      <c r="Q98" s="272"/>
      <c r="R98" s="273">
        <f>ROUND(SUM(R96:R97),5)</f>
        <v>531</v>
      </c>
      <c r="S98" s="272"/>
      <c r="T98" s="273">
        <f t="shared" si="13"/>
        <v>-544</v>
      </c>
    </row>
    <row r="99" spans="1:20" x14ac:dyDescent="0.25">
      <c r="A99" s="279"/>
      <c r="B99" s="279"/>
      <c r="C99" s="279"/>
      <c r="D99" s="279"/>
      <c r="E99" s="279" t="s">
        <v>387</v>
      </c>
      <c r="F99" s="279"/>
      <c r="G99" s="279"/>
      <c r="H99" s="279"/>
      <c r="I99" s="279"/>
      <c r="J99" s="280"/>
      <c r="K99" s="281"/>
      <c r="L99" s="280"/>
      <c r="M99" s="281"/>
      <c r="N99" s="280"/>
      <c r="O99" s="282"/>
      <c r="P99" s="280"/>
      <c r="Q99" s="281"/>
      <c r="R99" s="280"/>
      <c r="S99" s="281"/>
      <c r="T99" s="280"/>
    </row>
    <row r="100" spans="1:20" x14ac:dyDescent="0.25">
      <c r="A100" s="279"/>
      <c r="B100" s="279"/>
      <c r="C100" s="279"/>
      <c r="D100" s="279"/>
      <c r="E100" s="279"/>
      <c r="F100" s="279" t="s">
        <v>388</v>
      </c>
      <c r="G100" s="279"/>
      <c r="H100" s="279"/>
      <c r="I100" s="279"/>
      <c r="J100" s="280">
        <v>10030</v>
      </c>
      <c r="K100" s="281"/>
      <c r="L100" s="280">
        <v>10748</v>
      </c>
      <c r="M100" s="281"/>
      <c r="N100" s="280">
        <f>ROUND((J100-L100),5)</f>
        <v>-718</v>
      </c>
      <c r="O100" s="282"/>
      <c r="P100" s="280">
        <v>0</v>
      </c>
      <c r="Q100" s="281"/>
      <c r="R100" s="286">
        <f>I335*10*0.75</f>
        <v>10620</v>
      </c>
      <c r="S100" s="281"/>
      <c r="T100" s="268">
        <f t="shared" si="13"/>
        <v>-128</v>
      </c>
    </row>
    <row r="101" spans="1:20" x14ac:dyDescent="0.25">
      <c r="A101" s="279"/>
      <c r="B101" s="279"/>
      <c r="C101" s="279"/>
      <c r="D101" s="279"/>
      <c r="E101" s="279"/>
      <c r="F101" s="279" t="s">
        <v>173</v>
      </c>
      <c r="G101" s="279"/>
      <c r="H101" s="279"/>
      <c r="I101" s="279"/>
      <c r="J101" s="280">
        <v>0</v>
      </c>
      <c r="K101" s="281"/>
      <c r="L101" s="280">
        <v>0</v>
      </c>
      <c r="M101" s="281"/>
      <c r="N101" s="280">
        <f>ROUND((J101-L101),5)</f>
        <v>0</v>
      </c>
      <c r="O101" s="282"/>
      <c r="P101" s="280">
        <v>0</v>
      </c>
      <c r="Q101" s="281"/>
      <c r="R101" s="280">
        <v>0</v>
      </c>
      <c r="S101" s="281"/>
      <c r="T101" s="268">
        <f t="shared" si="13"/>
        <v>0</v>
      </c>
    </row>
    <row r="102" spans="1:20" x14ac:dyDescent="0.25">
      <c r="A102" s="279"/>
      <c r="B102" s="279"/>
      <c r="C102" s="279"/>
      <c r="D102" s="279"/>
      <c r="E102" s="279"/>
      <c r="F102" s="279" t="s">
        <v>389</v>
      </c>
      <c r="G102" s="279"/>
      <c r="H102" s="279"/>
      <c r="I102" s="279"/>
      <c r="J102" s="280"/>
      <c r="K102" s="281"/>
      <c r="L102" s="280"/>
      <c r="M102" s="281"/>
      <c r="N102" s="280"/>
      <c r="O102" s="282"/>
      <c r="P102" s="280"/>
      <c r="Q102" s="281"/>
      <c r="R102" s="280"/>
      <c r="S102" s="281"/>
      <c r="T102" s="268">
        <f t="shared" si="13"/>
        <v>0</v>
      </c>
    </row>
    <row r="103" spans="1:20" x14ac:dyDescent="0.25">
      <c r="A103" s="279"/>
      <c r="B103" s="279"/>
      <c r="C103" s="279"/>
      <c r="D103" s="279"/>
      <c r="E103" s="279"/>
      <c r="F103" s="279"/>
      <c r="G103" s="279" t="s">
        <v>390</v>
      </c>
      <c r="H103" s="279"/>
      <c r="I103" s="279"/>
      <c r="J103" s="280">
        <v>11113</v>
      </c>
      <c r="K103" s="281"/>
      <c r="L103" s="280">
        <v>8500</v>
      </c>
      <c r="M103" s="281"/>
      <c r="N103" s="280">
        <f t="shared" ref="N103:N111" si="14">ROUND((J103-L103),5)</f>
        <v>2613</v>
      </c>
      <c r="O103" s="282"/>
      <c r="P103" s="280">
        <v>0</v>
      </c>
      <c r="Q103" s="281"/>
      <c r="R103" s="286">
        <v>15000</v>
      </c>
      <c r="S103" s="281"/>
      <c r="T103" s="268">
        <f t="shared" si="13"/>
        <v>6500</v>
      </c>
    </row>
    <row r="104" spans="1:20" x14ac:dyDescent="0.25">
      <c r="A104" s="279"/>
      <c r="B104" s="279"/>
      <c r="C104" s="279"/>
      <c r="D104" s="279"/>
      <c r="E104" s="279"/>
      <c r="F104" s="279"/>
      <c r="G104" s="279" t="s">
        <v>391</v>
      </c>
      <c r="H104" s="279"/>
      <c r="I104" s="279"/>
      <c r="J104" s="280">
        <v>4725</v>
      </c>
      <c r="K104" s="281"/>
      <c r="L104" s="280">
        <v>8500</v>
      </c>
      <c r="M104" s="281"/>
      <c r="N104" s="280">
        <f t="shared" si="14"/>
        <v>-3775</v>
      </c>
      <c r="O104" s="282"/>
      <c r="P104" s="280">
        <v>0</v>
      </c>
      <c r="Q104" s="281"/>
      <c r="R104" s="286">
        <v>7500</v>
      </c>
      <c r="S104" s="281"/>
      <c r="T104" s="268">
        <f t="shared" si="13"/>
        <v>-1000</v>
      </c>
    </row>
    <row r="105" spans="1:20" x14ac:dyDescent="0.25">
      <c r="A105" s="279"/>
      <c r="B105" s="279"/>
      <c r="C105" s="279"/>
      <c r="D105" s="279"/>
      <c r="E105" s="279"/>
      <c r="F105" s="279"/>
      <c r="G105" s="279" t="s">
        <v>392</v>
      </c>
      <c r="H105" s="279"/>
      <c r="I105" s="279"/>
      <c r="J105" s="280">
        <v>2400</v>
      </c>
      <c r="K105" s="281"/>
      <c r="L105" s="280">
        <v>0</v>
      </c>
      <c r="M105" s="281"/>
      <c r="N105" s="280">
        <f t="shared" si="14"/>
        <v>2400</v>
      </c>
      <c r="O105" s="282"/>
      <c r="P105" s="280">
        <v>0</v>
      </c>
      <c r="Q105" s="281"/>
      <c r="R105" s="286">
        <v>2500</v>
      </c>
      <c r="S105" s="281"/>
      <c r="T105" s="268">
        <f t="shared" si="13"/>
        <v>2500</v>
      </c>
    </row>
    <row r="106" spans="1:20" x14ac:dyDescent="0.25">
      <c r="A106" s="279"/>
      <c r="B106" s="279"/>
      <c r="C106" s="279"/>
      <c r="D106" s="279"/>
      <c r="E106" s="279"/>
      <c r="F106" s="279"/>
      <c r="G106" s="279" t="s">
        <v>393</v>
      </c>
      <c r="H106" s="279"/>
      <c r="I106" s="279"/>
      <c r="J106" s="280">
        <v>101</v>
      </c>
      <c r="K106" s="281"/>
      <c r="L106" s="280">
        <v>0</v>
      </c>
      <c r="M106" s="281"/>
      <c r="N106" s="280">
        <f t="shared" si="14"/>
        <v>101</v>
      </c>
      <c r="O106" s="282"/>
      <c r="P106" s="280">
        <v>0</v>
      </c>
      <c r="Q106" s="281"/>
      <c r="R106" s="286">
        <v>0</v>
      </c>
      <c r="S106" s="281"/>
      <c r="T106" s="268">
        <f t="shared" si="13"/>
        <v>0</v>
      </c>
    </row>
    <row r="107" spans="1:20" ht="15.75" thickBot="1" x14ac:dyDescent="0.3">
      <c r="A107" s="279"/>
      <c r="B107" s="279"/>
      <c r="C107" s="279"/>
      <c r="D107" s="279"/>
      <c r="E107" s="279"/>
      <c r="F107" s="279"/>
      <c r="G107" s="279" t="s">
        <v>394</v>
      </c>
      <c r="H107" s="279"/>
      <c r="I107" s="279"/>
      <c r="J107" s="284">
        <v>26000</v>
      </c>
      <c r="K107" s="281"/>
      <c r="L107" s="284">
        <v>20000</v>
      </c>
      <c r="M107" s="281"/>
      <c r="N107" s="284">
        <f t="shared" si="14"/>
        <v>6000</v>
      </c>
      <c r="O107" s="282"/>
      <c r="P107" s="284">
        <v>0</v>
      </c>
      <c r="Q107" s="281"/>
      <c r="R107" s="285">
        <v>20000</v>
      </c>
      <c r="S107" s="281"/>
      <c r="T107" s="270">
        <f t="shared" si="13"/>
        <v>0</v>
      </c>
    </row>
    <row r="108" spans="1:20" x14ac:dyDescent="0.25">
      <c r="A108" s="279"/>
      <c r="B108" s="279"/>
      <c r="C108" s="279"/>
      <c r="D108" s="279"/>
      <c r="E108" s="279"/>
      <c r="F108" s="279" t="s">
        <v>395</v>
      </c>
      <c r="G108" s="279"/>
      <c r="H108" s="279"/>
      <c r="I108" s="279"/>
      <c r="J108" s="280">
        <f>ROUND(SUM(J102:J107),5)</f>
        <v>44339</v>
      </c>
      <c r="K108" s="281"/>
      <c r="L108" s="280">
        <f>ROUND(SUM(L102:L107),5)</f>
        <v>37000</v>
      </c>
      <c r="M108" s="281"/>
      <c r="N108" s="280">
        <f t="shared" si="14"/>
        <v>7339</v>
      </c>
      <c r="O108" s="282"/>
      <c r="P108" s="280">
        <f>ROUND(SUM(P102:P107),5)</f>
        <v>0</v>
      </c>
      <c r="Q108" s="281"/>
      <c r="R108" s="280">
        <f>SUM(R103:R107)</f>
        <v>45000</v>
      </c>
      <c r="S108" s="281"/>
      <c r="T108" s="268">
        <f t="shared" si="13"/>
        <v>8000</v>
      </c>
    </row>
    <row r="109" spans="1:20" x14ac:dyDescent="0.25">
      <c r="A109" s="279"/>
      <c r="B109" s="279"/>
      <c r="C109" s="279"/>
      <c r="D109" s="279"/>
      <c r="E109" s="279"/>
      <c r="F109" s="279" t="s">
        <v>396</v>
      </c>
      <c r="G109" s="279"/>
      <c r="H109" s="279"/>
      <c r="I109" s="279"/>
      <c r="J109" s="280">
        <v>25217.91</v>
      </c>
      <c r="K109" s="281"/>
      <c r="L109" s="280">
        <v>30093</v>
      </c>
      <c r="M109" s="281"/>
      <c r="N109" s="280">
        <f t="shared" si="14"/>
        <v>-4875.09</v>
      </c>
      <c r="O109" s="282"/>
      <c r="P109" s="280">
        <v>0</v>
      </c>
      <c r="Q109" s="281"/>
      <c r="R109" s="286">
        <f>I335*21</f>
        <v>29736</v>
      </c>
      <c r="S109" s="281"/>
      <c r="T109" s="268">
        <f t="shared" si="13"/>
        <v>-357</v>
      </c>
    </row>
    <row r="110" spans="1:20" ht="15.75" thickBot="1" x14ac:dyDescent="0.3">
      <c r="A110" s="279"/>
      <c r="B110" s="279"/>
      <c r="C110" s="279"/>
      <c r="D110" s="279"/>
      <c r="E110" s="279"/>
      <c r="F110" s="279" t="s">
        <v>117</v>
      </c>
      <c r="G110" s="279"/>
      <c r="H110" s="279"/>
      <c r="I110" s="279"/>
      <c r="J110" s="284">
        <v>186</v>
      </c>
      <c r="K110" s="281"/>
      <c r="L110" s="284">
        <v>100</v>
      </c>
      <c r="M110" s="281"/>
      <c r="N110" s="284">
        <f t="shared" si="14"/>
        <v>86</v>
      </c>
      <c r="O110" s="282"/>
      <c r="P110" s="284">
        <v>0</v>
      </c>
      <c r="Q110" s="281"/>
      <c r="R110" s="285">
        <v>0</v>
      </c>
      <c r="S110" s="281"/>
      <c r="T110" s="270">
        <f t="shared" si="13"/>
        <v>-100</v>
      </c>
    </row>
    <row r="111" spans="1:20" x14ac:dyDescent="0.25">
      <c r="A111" s="272"/>
      <c r="B111" s="272"/>
      <c r="C111" s="272"/>
      <c r="D111" s="272"/>
      <c r="E111" s="272" t="s">
        <v>397</v>
      </c>
      <c r="F111" s="272"/>
      <c r="G111" s="272"/>
      <c r="H111" s="272"/>
      <c r="I111" s="272"/>
      <c r="J111" s="273">
        <f>ROUND(SUM(J99:J101)+SUM(J108:J110),5)</f>
        <v>79772.91</v>
      </c>
      <c r="K111" s="272"/>
      <c r="L111" s="273">
        <f>ROUND(SUM(L99:L101)+SUM(L108:L110),5)</f>
        <v>77941</v>
      </c>
      <c r="M111" s="272"/>
      <c r="N111" s="273">
        <f t="shared" si="14"/>
        <v>1831.91</v>
      </c>
      <c r="O111" s="275"/>
      <c r="P111" s="273">
        <f>ROUND(SUM(P99:P101)+SUM(P108:P110),5)</f>
        <v>0</v>
      </c>
      <c r="Q111" s="272"/>
      <c r="R111" s="273">
        <f>R100+R101+R108+R109+R110</f>
        <v>85356</v>
      </c>
      <c r="S111" s="272"/>
      <c r="T111" s="273">
        <f t="shared" si="13"/>
        <v>7415</v>
      </c>
    </row>
    <row r="112" spans="1:20" x14ac:dyDescent="0.25">
      <c r="A112" s="279"/>
      <c r="B112" s="279"/>
      <c r="C112" s="279"/>
      <c r="D112" s="279"/>
      <c r="E112" s="279" t="s">
        <v>398</v>
      </c>
      <c r="F112" s="279"/>
      <c r="G112" s="279"/>
      <c r="H112" s="279"/>
      <c r="I112" s="279"/>
      <c r="J112" s="280"/>
      <c r="K112" s="281"/>
      <c r="L112" s="280"/>
      <c r="M112" s="281"/>
      <c r="N112" s="280"/>
      <c r="O112" s="282"/>
      <c r="P112" s="280"/>
      <c r="Q112" s="281"/>
      <c r="R112" s="280"/>
      <c r="S112" s="281"/>
      <c r="T112" s="280"/>
    </row>
    <row r="113" spans="1:20" ht="15.75" thickBot="1" x14ac:dyDescent="0.3">
      <c r="A113" s="279"/>
      <c r="B113" s="279"/>
      <c r="C113" s="279"/>
      <c r="D113" s="279"/>
      <c r="E113" s="279"/>
      <c r="F113" s="279" t="s">
        <v>399</v>
      </c>
      <c r="G113" s="279"/>
      <c r="H113" s="279"/>
      <c r="I113" s="279"/>
      <c r="J113" s="284">
        <v>1574</v>
      </c>
      <c r="K113" s="281"/>
      <c r="L113" s="284">
        <v>1612</v>
      </c>
      <c r="M113" s="281"/>
      <c r="N113" s="284">
        <f>ROUND((J113-L113),5)</f>
        <v>-38</v>
      </c>
      <c r="O113" s="282"/>
      <c r="P113" s="284">
        <v>0</v>
      </c>
      <c r="Q113" s="281"/>
      <c r="R113" s="285">
        <f>I335*2*0.75</f>
        <v>2124</v>
      </c>
      <c r="S113" s="281"/>
      <c r="T113" s="270">
        <f t="shared" si="13"/>
        <v>512</v>
      </c>
    </row>
    <row r="114" spans="1:20" x14ac:dyDescent="0.25">
      <c r="A114" s="272"/>
      <c r="B114" s="272"/>
      <c r="C114" s="272"/>
      <c r="D114" s="272"/>
      <c r="E114" s="272" t="s">
        <v>400</v>
      </c>
      <c r="F114" s="272"/>
      <c r="G114" s="272"/>
      <c r="H114" s="272"/>
      <c r="I114" s="272"/>
      <c r="J114" s="273">
        <f>ROUND(SUM(J112:J113),5)</f>
        <v>1574</v>
      </c>
      <c r="K114" s="272"/>
      <c r="L114" s="273">
        <f>ROUND(SUM(L112:L113),5)</f>
        <v>1612</v>
      </c>
      <c r="M114" s="272"/>
      <c r="N114" s="273">
        <f>ROUND((J114-L114),5)</f>
        <v>-38</v>
      </c>
      <c r="O114" s="275"/>
      <c r="P114" s="273">
        <f>ROUND(SUM(P112:P113),5)</f>
        <v>0</v>
      </c>
      <c r="Q114" s="272"/>
      <c r="R114" s="273">
        <f>ROUND(SUM(R112:R113),5)</f>
        <v>2124</v>
      </c>
      <c r="S114" s="272"/>
      <c r="T114" s="273">
        <f t="shared" si="13"/>
        <v>512</v>
      </c>
    </row>
    <row r="115" spans="1:20" x14ac:dyDescent="0.25">
      <c r="A115" s="279"/>
      <c r="B115" s="279"/>
      <c r="C115" s="279"/>
      <c r="D115" s="279"/>
      <c r="E115" s="279" t="s">
        <v>401</v>
      </c>
      <c r="F115" s="279"/>
      <c r="G115" s="279"/>
      <c r="H115" s="279"/>
      <c r="I115" s="279"/>
      <c r="J115" s="280"/>
      <c r="K115" s="281"/>
      <c r="L115" s="280"/>
      <c r="M115" s="281"/>
      <c r="N115" s="280"/>
      <c r="O115" s="282"/>
      <c r="P115" s="280"/>
      <c r="Q115" s="281"/>
      <c r="R115" s="280"/>
      <c r="S115" s="281"/>
      <c r="T115" s="280"/>
    </row>
    <row r="116" spans="1:20" ht="15.75" thickBot="1" x14ac:dyDescent="0.3">
      <c r="A116" s="279"/>
      <c r="B116" s="279"/>
      <c r="C116" s="279"/>
      <c r="D116" s="279"/>
      <c r="E116" s="279"/>
      <c r="F116" s="279" t="s">
        <v>402</v>
      </c>
      <c r="G116" s="279"/>
      <c r="H116" s="279"/>
      <c r="I116" s="279"/>
      <c r="J116" s="284">
        <v>0</v>
      </c>
      <c r="K116" s="281"/>
      <c r="L116" s="284">
        <v>0</v>
      </c>
      <c r="M116" s="281"/>
      <c r="N116" s="284">
        <f>ROUND((J116-L116),5)</f>
        <v>0</v>
      </c>
      <c r="O116" s="282"/>
      <c r="P116" s="284">
        <v>0</v>
      </c>
      <c r="Q116" s="281"/>
      <c r="R116" s="284">
        <v>0</v>
      </c>
      <c r="S116" s="281"/>
      <c r="T116" s="270">
        <f t="shared" si="13"/>
        <v>0</v>
      </c>
    </row>
    <row r="117" spans="1:20" x14ac:dyDescent="0.25">
      <c r="A117" s="272"/>
      <c r="B117" s="272"/>
      <c r="C117" s="272"/>
      <c r="D117" s="272"/>
      <c r="E117" s="272" t="s">
        <v>403</v>
      </c>
      <c r="F117" s="272"/>
      <c r="G117" s="272"/>
      <c r="H117" s="272"/>
      <c r="I117" s="272"/>
      <c r="J117" s="273">
        <f>ROUND(SUM(J115:J116),5)</f>
        <v>0</v>
      </c>
      <c r="K117" s="272"/>
      <c r="L117" s="273">
        <f>ROUND(SUM(L115:L116),5)</f>
        <v>0</v>
      </c>
      <c r="M117" s="272"/>
      <c r="N117" s="273">
        <f>ROUND((J117-L117),5)</f>
        <v>0</v>
      </c>
      <c r="O117" s="275"/>
      <c r="P117" s="273">
        <f>ROUND(SUM(P115:P116),5)</f>
        <v>0</v>
      </c>
      <c r="Q117" s="272"/>
      <c r="R117" s="273">
        <f>ROUND(SUM(R115:R116),5)</f>
        <v>0</v>
      </c>
      <c r="S117" s="272"/>
      <c r="T117" s="273">
        <f t="shared" si="13"/>
        <v>0</v>
      </c>
    </row>
    <row r="118" spans="1:20" x14ac:dyDescent="0.25">
      <c r="A118" s="272"/>
      <c r="B118" s="272"/>
      <c r="C118" s="272"/>
      <c r="D118" s="272"/>
      <c r="E118" s="272" t="s">
        <v>404</v>
      </c>
      <c r="F118" s="272"/>
      <c r="G118" s="272"/>
      <c r="H118" s="272"/>
      <c r="I118" s="272"/>
      <c r="J118" s="273">
        <v>0</v>
      </c>
      <c r="K118" s="272"/>
      <c r="L118" s="273">
        <v>0</v>
      </c>
      <c r="M118" s="272"/>
      <c r="N118" s="273">
        <f>ROUND((J118-L118),5)</f>
        <v>0</v>
      </c>
      <c r="O118" s="275"/>
      <c r="P118" s="273">
        <v>0</v>
      </c>
      <c r="Q118" s="272"/>
      <c r="R118" s="273">
        <v>0</v>
      </c>
      <c r="S118" s="272"/>
      <c r="T118" s="273">
        <f t="shared" si="13"/>
        <v>0</v>
      </c>
    </row>
    <row r="119" spans="1:20" x14ac:dyDescent="0.25">
      <c r="A119" s="279"/>
      <c r="B119" s="279"/>
      <c r="C119" s="279"/>
      <c r="D119" s="279"/>
      <c r="E119" s="279" t="s">
        <v>405</v>
      </c>
      <c r="F119" s="279"/>
      <c r="G119" s="279"/>
      <c r="H119" s="279"/>
      <c r="I119" s="279"/>
      <c r="J119" s="280"/>
      <c r="K119" s="281"/>
      <c r="L119" s="280"/>
      <c r="M119" s="281"/>
      <c r="N119" s="280"/>
      <c r="O119" s="282"/>
      <c r="P119" s="280"/>
      <c r="Q119" s="281"/>
      <c r="R119" s="280"/>
      <c r="S119" s="281"/>
      <c r="T119" s="280"/>
    </row>
    <row r="120" spans="1:20" ht="15.75" thickBot="1" x14ac:dyDescent="0.3">
      <c r="A120" s="279"/>
      <c r="B120" s="279"/>
      <c r="C120" s="279"/>
      <c r="D120" s="279"/>
      <c r="E120" s="279"/>
      <c r="F120" s="279" t="s">
        <v>406</v>
      </c>
      <c r="G120" s="279"/>
      <c r="H120" s="279"/>
      <c r="I120" s="279"/>
      <c r="J120" s="280">
        <v>978</v>
      </c>
      <c r="K120" s="281"/>
      <c r="L120" s="280">
        <v>1075</v>
      </c>
      <c r="M120" s="281"/>
      <c r="N120" s="280">
        <f>ROUND((J120-L120),5)</f>
        <v>-97</v>
      </c>
      <c r="O120" s="282"/>
      <c r="P120" s="280">
        <v>0</v>
      </c>
      <c r="Q120" s="281"/>
      <c r="R120" s="280">
        <f>I335*0.5*0.75</f>
        <v>531</v>
      </c>
      <c r="S120" s="281"/>
      <c r="T120" s="270">
        <f t="shared" si="13"/>
        <v>-544</v>
      </c>
    </row>
    <row r="121" spans="1:20" ht="15.75" thickBot="1" x14ac:dyDescent="0.3">
      <c r="A121" s="272"/>
      <c r="B121" s="272"/>
      <c r="C121" s="272"/>
      <c r="D121" s="272"/>
      <c r="E121" s="272" t="s">
        <v>407</v>
      </c>
      <c r="F121" s="272"/>
      <c r="G121" s="272"/>
      <c r="H121" s="272"/>
      <c r="I121" s="272"/>
      <c r="J121" s="294">
        <f>ROUND(SUM(J119:J120),5)</f>
        <v>978</v>
      </c>
      <c r="K121" s="272"/>
      <c r="L121" s="294">
        <f>ROUND(SUM(L119:L120),5)</f>
        <v>1075</v>
      </c>
      <c r="M121" s="272"/>
      <c r="N121" s="294">
        <f>ROUND((J121-L121),5)</f>
        <v>-97</v>
      </c>
      <c r="O121" s="275"/>
      <c r="P121" s="294">
        <f>ROUND(SUM(P119:P120),5)</f>
        <v>0</v>
      </c>
      <c r="Q121" s="272"/>
      <c r="R121" s="294">
        <f>ROUND(SUM(R119:R120),5)</f>
        <v>531</v>
      </c>
      <c r="S121" s="272"/>
      <c r="T121" s="273">
        <f t="shared" si="13"/>
        <v>-544</v>
      </c>
    </row>
    <row r="122" spans="1:20" ht="15.75" thickBot="1" x14ac:dyDescent="0.3">
      <c r="A122" s="295"/>
      <c r="B122" s="295"/>
      <c r="C122" s="295"/>
      <c r="D122" s="295" t="s">
        <v>408</v>
      </c>
      <c r="E122" s="295"/>
      <c r="F122" s="295"/>
      <c r="G122" s="295"/>
      <c r="H122" s="295"/>
      <c r="I122" s="295"/>
      <c r="J122" s="296">
        <f>ROUND(SUM(J3:J4)+J7+J30+J47+J56+J61+J64+J67+J70+SUM(J78:J79)+J82+J85+J90+J95+J98+J111+J114+SUM(J117:J118)+J121,5)</f>
        <v>128750.06</v>
      </c>
      <c r="K122" s="295"/>
      <c r="L122" s="296">
        <f>ROUND(SUM(L3:L4)+L7+L30+L47+L56+L61+L64+L67+L70+SUM(L78:L79)+L82+L85+L90+L95+L98+L111+L114+SUM(L117:L118)+L121,5)</f>
        <v>168057</v>
      </c>
      <c r="M122" s="295"/>
      <c r="N122" s="296">
        <f>ROUND((J122-L122),5)</f>
        <v>-39306.94</v>
      </c>
      <c r="O122" s="262"/>
      <c r="P122" s="296">
        <v>0</v>
      </c>
      <c r="Q122" s="295"/>
      <c r="R122" s="296">
        <f>R7+R30+R47+R50+R56+R61+R64+R70+R74+R78+R82+R85+R90+R95+R98+R111+R114+R117+R118+R121</f>
        <v>180032</v>
      </c>
      <c r="S122" s="295"/>
      <c r="T122" s="296">
        <f>ROUND((P122-R122),5)</f>
        <v>-180032</v>
      </c>
    </row>
    <row r="123" spans="1:20" x14ac:dyDescent="0.25">
      <c r="A123" s="279"/>
      <c r="B123" s="279"/>
      <c r="C123" s="279" t="s">
        <v>409</v>
      </c>
      <c r="D123" s="279"/>
      <c r="E123" s="279"/>
      <c r="F123" s="279"/>
      <c r="G123" s="279"/>
      <c r="H123" s="279"/>
      <c r="I123" s="279"/>
      <c r="J123" s="280">
        <f>J122</f>
        <v>128750.06</v>
      </c>
      <c r="K123" s="281"/>
      <c r="L123" s="280">
        <f>L122</f>
        <v>168057</v>
      </c>
      <c r="M123" s="281"/>
      <c r="N123" s="280">
        <f>ROUND((J123-L123),5)</f>
        <v>-39306.94</v>
      </c>
      <c r="O123" s="282"/>
      <c r="P123" s="280">
        <f>P122</f>
        <v>0</v>
      </c>
      <c r="Q123" s="281"/>
      <c r="R123" s="280">
        <f>R122</f>
        <v>180032</v>
      </c>
      <c r="S123" s="281"/>
      <c r="T123" s="280">
        <f>ROUND((P123-R123),5)</f>
        <v>-180032</v>
      </c>
    </row>
    <row r="124" spans="1:20" x14ac:dyDescent="0.25">
      <c r="A124" s="279"/>
      <c r="B124" s="279"/>
      <c r="C124" s="279"/>
      <c r="D124" s="279" t="s">
        <v>410</v>
      </c>
      <c r="E124" s="279"/>
      <c r="F124" s="279"/>
      <c r="G124" s="279"/>
      <c r="H124" s="279"/>
      <c r="I124" s="279"/>
      <c r="J124" s="280"/>
      <c r="K124" s="281"/>
      <c r="L124" s="280"/>
      <c r="M124" s="281"/>
      <c r="N124" s="280"/>
      <c r="O124" s="282"/>
      <c r="P124" s="280"/>
      <c r="Q124" s="281"/>
      <c r="R124" s="280"/>
      <c r="S124" s="281"/>
      <c r="T124" s="280"/>
    </row>
    <row r="125" spans="1:20" x14ac:dyDescent="0.25">
      <c r="A125" s="279"/>
      <c r="B125" s="279"/>
      <c r="C125" s="279"/>
      <c r="D125" s="279"/>
      <c r="E125" s="279" t="s">
        <v>411</v>
      </c>
      <c r="F125" s="279"/>
      <c r="G125" s="279"/>
      <c r="H125" s="279"/>
      <c r="I125" s="279"/>
      <c r="J125" s="280"/>
      <c r="K125" s="281"/>
      <c r="L125" s="280"/>
      <c r="M125" s="281"/>
      <c r="N125" s="280"/>
      <c r="O125" s="282"/>
      <c r="P125" s="280"/>
      <c r="Q125" s="281"/>
      <c r="R125" s="280"/>
      <c r="S125" s="281"/>
      <c r="T125" s="280"/>
    </row>
    <row r="126" spans="1:20" x14ac:dyDescent="0.25">
      <c r="A126" s="279"/>
      <c r="B126" s="279"/>
      <c r="C126" s="279"/>
      <c r="D126" s="279"/>
      <c r="E126" s="279"/>
      <c r="F126" s="279" t="s">
        <v>41</v>
      </c>
      <c r="G126" s="279"/>
      <c r="H126" s="279"/>
      <c r="I126" s="279"/>
      <c r="J126" s="280"/>
      <c r="K126" s="281"/>
      <c r="L126" s="280"/>
      <c r="M126" s="281"/>
      <c r="N126" s="280"/>
      <c r="O126" s="282"/>
      <c r="P126" s="280"/>
      <c r="Q126" s="281"/>
      <c r="R126" s="280"/>
      <c r="S126" s="281"/>
      <c r="T126" s="280"/>
    </row>
    <row r="127" spans="1:20" x14ac:dyDescent="0.25">
      <c r="A127" s="279"/>
      <c r="B127" s="279"/>
      <c r="C127" s="279"/>
      <c r="D127" s="279"/>
      <c r="E127" s="279"/>
      <c r="F127" s="279"/>
      <c r="G127" s="279" t="s">
        <v>412</v>
      </c>
      <c r="H127" s="279"/>
      <c r="I127" s="279"/>
      <c r="J127" s="280">
        <v>0</v>
      </c>
      <c r="K127" s="281"/>
      <c r="L127" s="280">
        <v>1000</v>
      </c>
      <c r="M127" s="281"/>
      <c r="N127" s="280">
        <f t="shared" ref="N127:N145" si="15">ROUND((J127-L127),5)</f>
        <v>-1000</v>
      </c>
      <c r="O127" s="282"/>
      <c r="P127" s="280">
        <v>0</v>
      </c>
      <c r="Q127" s="281"/>
      <c r="R127" s="286">
        <v>4000</v>
      </c>
      <c r="S127" s="281"/>
      <c r="T127" s="280">
        <f>R127-L127</f>
        <v>3000</v>
      </c>
    </row>
    <row r="128" spans="1:20" x14ac:dyDescent="0.25">
      <c r="A128" s="279"/>
      <c r="B128" s="279"/>
      <c r="C128" s="279"/>
      <c r="D128" s="279"/>
      <c r="E128" s="279"/>
      <c r="F128" s="279"/>
      <c r="G128" s="279" t="s">
        <v>413</v>
      </c>
      <c r="H128" s="279"/>
      <c r="I128" s="279"/>
      <c r="J128" s="280">
        <v>0</v>
      </c>
      <c r="K128" s="281"/>
      <c r="L128" s="280">
        <v>25</v>
      </c>
      <c r="M128" s="281"/>
      <c r="N128" s="280">
        <f t="shared" si="15"/>
        <v>-25</v>
      </c>
      <c r="O128" s="282"/>
      <c r="P128" s="280">
        <v>0</v>
      </c>
      <c r="Q128" s="281"/>
      <c r="R128" s="286">
        <v>25</v>
      </c>
      <c r="S128" s="281"/>
      <c r="T128" s="280">
        <f t="shared" ref="T128:T144" si="16">R128-L128</f>
        <v>0</v>
      </c>
    </row>
    <row r="129" spans="1:20" x14ac:dyDescent="0.25">
      <c r="A129" s="279"/>
      <c r="B129" s="279"/>
      <c r="C129" s="279"/>
      <c r="D129" s="279"/>
      <c r="E129" s="279"/>
      <c r="F129" s="279"/>
      <c r="G129" s="279" t="s">
        <v>414</v>
      </c>
      <c r="H129" s="279"/>
      <c r="I129" s="279"/>
      <c r="J129" s="280">
        <v>120</v>
      </c>
      <c r="K129" s="281"/>
      <c r="L129" s="280">
        <v>500</v>
      </c>
      <c r="M129" s="281"/>
      <c r="N129" s="280">
        <f t="shared" si="15"/>
        <v>-380</v>
      </c>
      <c r="O129" s="282"/>
      <c r="P129" s="280">
        <v>0</v>
      </c>
      <c r="Q129" s="281"/>
      <c r="R129" s="286">
        <v>500</v>
      </c>
      <c r="S129" s="281"/>
      <c r="T129" s="280">
        <f t="shared" si="16"/>
        <v>0</v>
      </c>
    </row>
    <row r="130" spans="1:20" x14ac:dyDescent="0.25">
      <c r="A130" s="279"/>
      <c r="B130" s="279"/>
      <c r="C130" s="279"/>
      <c r="D130" s="279"/>
      <c r="E130" s="279"/>
      <c r="F130" s="279"/>
      <c r="G130" s="279" t="s">
        <v>415</v>
      </c>
      <c r="H130" s="279"/>
      <c r="I130" s="279"/>
      <c r="J130" s="280">
        <v>0</v>
      </c>
      <c r="K130" s="281"/>
      <c r="L130" s="280">
        <v>500</v>
      </c>
      <c r="M130" s="281"/>
      <c r="N130" s="280">
        <f t="shared" si="15"/>
        <v>-500</v>
      </c>
      <c r="O130" s="282"/>
      <c r="P130" s="280">
        <v>0</v>
      </c>
      <c r="Q130" s="281"/>
      <c r="R130" s="286">
        <v>0</v>
      </c>
      <c r="S130" s="281"/>
      <c r="T130" s="280">
        <f t="shared" si="16"/>
        <v>-500</v>
      </c>
    </row>
    <row r="131" spans="1:20" x14ac:dyDescent="0.25">
      <c r="A131" s="279"/>
      <c r="B131" s="279"/>
      <c r="C131" s="279"/>
      <c r="D131" s="279"/>
      <c r="E131" s="279"/>
      <c r="F131" s="279"/>
      <c r="G131" s="279" t="s">
        <v>416</v>
      </c>
      <c r="H131" s="279"/>
      <c r="I131" s="279"/>
      <c r="J131" s="280">
        <v>35.11</v>
      </c>
      <c r="K131" s="281"/>
      <c r="L131" s="280">
        <v>100</v>
      </c>
      <c r="M131" s="281"/>
      <c r="N131" s="280">
        <f t="shared" si="15"/>
        <v>-64.89</v>
      </c>
      <c r="O131" s="282"/>
      <c r="P131" s="280">
        <v>0</v>
      </c>
      <c r="Q131" s="281"/>
      <c r="R131" s="286">
        <v>100</v>
      </c>
      <c r="S131" s="281"/>
      <c r="T131" s="280">
        <f t="shared" si="16"/>
        <v>0</v>
      </c>
    </row>
    <row r="132" spans="1:20" x14ac:dyDescent="0.25">
      <c r="A132" s="279"/>
      <c r="B132" s="279"/>
      <c r="C132" s="279"/>
      <c r="D132" s="279"/>
      <c r="E132" s="279"/>
      <c r="F132" s="279"/>
      <c r="G132" s="279" t="s">
        <v>417</v>
      </c>
      <c r="H132" s="279"/>
      <c r="I132" s="279"/>
      <c r="J132" s="280">
        <v>1250</v>
      </c>
      <c r="K132" s="281"/>
      <c r="L132" s="280">
        <v>1250</v>
      </c>
      <c r="M132" s="281"/>
      <c r="N132" s="280">
        <f t="shared" si="15"/>
        <v>0</v>
      </c>
      <c r="O132" s="282"/>
      <c r="P132" s="280">
        <v>0</v>
      </c>
      <c r="Q132" s="281"/>
      <c r="R132" s="286">
        <v>1250</v>
      </c>
      <c r="S132" s="281"/>
      <c r="T132" s="280">
        <f t="shared" si="16"/>
        <v>0</v>
      </c>
    </row>
    <row r="133" spans="1:20" x14ac:dyDescent="0.25">
      <c r="A133" s="279"/>
      <c r="B133" s="279"/>
      <c r="C133" s="279"/>
      <c r="D133" s="279"/>
      <c r="E133" s="279"/>
      <c r="F133" s="279"/>
      <c r="G133" s="279" t="s">
        <v>418</v>
      </c>
      <c r="H133" s="279"/>
      <c r="I133" s="279"/>
      <c r="J133" s="280">
        <v>0</v>
      </c>
      <c r="K133" s="281"/>
      <c r="L133" s="280">
        <v>0</v>
      </c>
      <c r="M133" s="281"/>
      <c r="N133" s="280">
        <f t="shared" si="15"/>
        <v>0</v>
      </c>
      <c r="O133" s="282"/>
      <c r="P133" s="280">
        <v>0</v>
      </c>
      <c r="Q133" s="281"/>
      <c r="R133" s="286">
        <v>0</v>
      </c>
      <c r="S133" s="281"/>
      <c r="T133" s="280">
        <f t="shared" si="16"/>
        <v>0</v>
      </c>
    </row>
    <row r="134" spans="1:20" x14ac:dyDescent="0.25">
      <c r="A134" s="279"/>
      <c r="B134" s="279"/>
      <c r="C134" s="279"/>
      <c r="D134" s="279"/>
      <c r="E134" s="279"/>
      <c r="F134" s="279"/>
      <c r="G134" s="279" t="s">
        <v>419</v>
      </c>
      <c r="H134" s="279"/>
      <c r="I134" s="279"/>
      <c r="J134" s="280">
        <v>0</v>
      </c>
      <c r="K134" s="281"/>
      <c r="L134" s="280">
        <v>1000</v>
      </c>
      <c r="M134" s="281"/>
      <c r="N134" s="280">
        <f t="shared" si="15"/>
        <v>-1000</v>
      </c>
      <c r="O134" s="282"/>
      <c r="P134" s="280">
        <v>0</v>
      </c>
      <c r="Q134" s="281"/>
      <c r="R134" s="286">
        <v>1000</v>
      </c>
      <c r="S134" s="281"/>
      <c r="T134" s="280">
        <f t="shared" si="16"/>
        <v>0</v>
      </c>
    </row>
    <row r="135" spans="1:20" x14ac:dyDescent="0.25">
      <c r="A135" s="279"/>
      <c r="B135" s="279"/>
      <c r="C135" s="279"/>
      <c r="D135" s="279"/>
      <c r="E135" s="279"/>
      <c r="F135" s="279"/>
      <c r="G135" s="279" t="s">
        <v>420</v>
      </c>
      <c r="H135" s="279"/>
      <c r="I135" s="279"/>
      <c r="J135" s="280">
        <v>0</v>
      </c>
      <c r="K135" s="281"/>
      <c r="L135" s="280">
        <v>200</v>
      </c>
      <c r="M135" s="281"/>
      <c r="N135" s="280">
        <f t="shared" si="15"/>
        <v>-200</v>
      </c>
      <c r="O135" s="282"/>
      <c r="P135" s="280">
        <v>0</v>
      </c>
      <c r="Q135" s="281"/>
      <c r="R135" s="286">
        <v>200</v>
      </c>
      <c r="S135" s="281"/>
      <c r="T135" s="280">
        <f t="shared" si="16"/>
        <v>0</v>
      </c>
    </row>
    <row r="136" spans="1:20" x14ac:dyDescent="0.25">
      <c r="A136" s="279"/>
      <c r="B136" s="279"/>
      <c r="C136" s="279"/>
      <c r="D136" s="279"/>
      <c r="E136" s="279"/>
      <c r="F136" s="279"/>
      <c r="G136" s="279" t="s">
        <v>421</v>
      </c>
      <c r="H136" s="279"/>
      <c r="I136" s="279"/>
      <c r="J136" s="280">
        <v>0</v>
      </c>
      <c r="K136" s="281"/>
      <c r="L136" s="280">
        <v>250</v>
      </c>
      <c r="M136" s="281"/>
      <c r="N136" s="280">
        <f t="shared" si="15"/>
        <v>-250</v>
      </c>
      <c r="O136" s="282"/>
      <c r="P136" s="280">
        <v>0</v>
      </c>
      <c r="Q136" s="281"/>
      <c r="R136" s="286">
        <v>0</v>
      </c>
      <c r="S136" s="281"/>
      <c r="T136" s="280">
        <f t="shared" si="16"/>
        <v>-250</v>
      </c>
    </row>
    <row r="137" spans="1:20" x14ac:dyDescent="0.25">
      <c r="A137" s="279"/>
      <c r="B137" s="279"/>
      <c r="C137" s="279"/>
      <c r="D137" s="279"/>
      <c r="E137" s="279"/>
      <c r="F137" s="279"/>
      <c r="G137" s="279" t="s">
        <v>422</v>
      </c>
      <c r="H137" s="279"/>
      <c r="I137" s="279"/>
      <c r="J137" s="280">
        <v>0</v>
      </c>
      <c r="K137" s="281"/>
      <c r="L137" s="280">
        <v>250</v>
      </c>
      <c r="M137" s="281"/>
      <c r="N137" s="280">
        <f t="shared" si="15"/>
        <v>-250</v>
      </c>
      <c r="O137" s="282"/>
      <c r="P137" s="280">
        <v>0</v>
      </c>
      <c r="Q137" s="281"/>
      <c r="R137" s="286">
        <v>250</v>
      </c>
      <c r="S137" s="281"/>
      <c r="T137" s="280">
        <f t="shared" si="16"/>
        <v>0</v>
      </c>
    </row>
    <row r="138" spans="1:20" x14ac:dyDescent="0.25">
      <c r="A138" s="279"/>
      <c r="B138" s="279"/>
      <c r="C138" s="279"/>
      <c r="D138" s="279"/>
      <c r="E138" s="279"/>
      <c r="F138" s="279"/>
      <c r="G138" s="279" t="s">
        <v>76</v>
      </c>
      <c r="H138" s="279"/>
      <c r="I138" s="279"/>
      <c r="J138" s="280">
        <v>0</v>
      </c>
      <c r="K138" s="281"/>
      <c r="L138" s="280">
        <v>0</v>
      </c>
      <c r="M138" s="281"/>
      <c r="N138" s="280">
        <f t="shared" si="15"/>
        <v>0</v>
      </c>
      <c r="O138" s="282"/>
      <c r="P138" s="280">
        <v>0</v>
      </c>
      <c r="Q138" s="281"/>
      <c r="R138" s="286">
        <v>100</v>
      </c>
      <c r="S138" s="281"/>
      <c r="T138" s="280">
        <f t="shared" si="16"/>
        <v>100</v>
      </c>
    </row>
    <row r="139" spans="1:20" x14ac:dyDescent="0.25">
      <c r="A139" s="279"/>
      <c r="B139" s="279"/>
      <c r="C139" s="279"/>
      <c r="D139" s="279"/>
      <c r="E139" s="279"/>
      <c r="F139" s="279"/>
      <c r="G139" s="279" t="s">
        <v>423</v>
      </c>
      <c r="H139" s="279"/>
      <c r="I139" s="279"/>
      <c r="J139" s="280">
        <v>0</v>
      </c>
      <c r="K139" s="281"/>
      <c r="L139" s="280">
        <v>100</v>
      </c>
      <c r="M139" s="281"/>
      <c r="N139" s="280">
        <f t="shared" si="15"/>
        <v>-100</v>
      </c>
      <c r="O139" s="282"/>
      <c r="P139" s="280">
        <v>0</v>
      </c>
      <c r="Q139" s="281"/>
      <c r="R139" s="286">
        <v>100</v>
      </c>
      <c r="S139" s="281"/>
      <c r="T139" s="280">
        <f t="shared" si="16"/>
        <v>0</v>
      </c>
    </row>
    <row r="140" spans="1:20" x14ac:dyDescent="0.25">
      <c r="A140" s="279"/>
      <c r="B140" s="279"/>
      <c r="C140" s="279"/>
      <c r="D140" s="279"/>
      <c r="E140" s="279"/>
      <c r="F140" s="279"/>
      <c r="G140" s="279" t="s">
        <v>83</v>
      </c>
      <c r="H140" s="279"/>
      <c r="I140" s="279"/>
      <c r="J140" s="280">
        <v>0</v>
      </c>
      <c r="K140" s="281"/>
      <c r="L140" s="280">
        <v>100</v>
      </c>
      <c r="M140" s="281"/>
      <c r="N140" s="280">
        <f t="shared" si="15"/>
        <v>-100</v>
      </c>
      <c r="O140" s="282"/>
      <c r="P140" s="280">
        <v>0</v>
      </c>
      <c r="Q140" s="281"/>
      <c r="R140" s="286">
        <v>100</v>
      </c>
      <c r="S140" s="281"/>
      <c r="T140" s="280">
        <f t="shared" si="16"/>
        <v>0</v>
      </c>
    </row>
    <row r="141" spans="1:20" x14ac:dyDescent="0.25">
      <c r="A141" s="279"/>
      <c r="B141" s="279"/>
      <c r="C141" s="279"/>
      <c r="D141" s="279"/>
      <c r="E141" s="279"/>
      <c r="F141" s="279"/>
      <c r="G141" s="279" t="s">
        <v>424</v>
      </c>
      <c r="H141" s="279"/>
      <c r="I141" s="279"/>
      <c r="J141" s="280">
        <v>0</v>
      </c>
      <c r="K141" s="281"/>
      <c r="L141" s="280">
        <v>100</v>
      </c>
      <c r="M141" s="281"/>
      <c r="N141" s="280">
        <f t="shared" si="15"/>
        <v>-100</v>
      </c>
      <c r="O141" s="282"/>
      <c r="P141" s="280">
        <v>0</v>
      </c>
      <c r="Q141" s="281"/>
      <c r="R141" s="286">
        <v>100</v>
      </c>
      <c r="S141" s="281"/>
      <c r="T141" s="280">
        <f t="shared" si="16"/>
        <v>0</v>
      </c>
    </row>
    <row r="142" spans="1:20" x14ac:dyDescent="0.25">
      <c r="A142" s="279"/>
      <c r="B142" s="279"/>
      <c r="C142" s="279"/>
      <c r="D142" s="279"/>
      <c r="E142" s="279"/>
      <c r="F142" s="279"/>
      <c r="G142" s="279" t="s">
        <v>425</v>
      </c>
      <c r="H142" s="279"/>
      <c r="I142" s="279"/>
      <c r="J142" s="280">
        <v>227.5</v>
      </c>
      <c r="K142" s="281"/>
      <c r="L142" s="280">
        <v>1775</v>
      </c>
      <c r="M142" s="281"/>
      <c r="N142" s="280">
        <f t="shared" si="15"/>
        <v>-1547.5</v>
      </c>
      <c r="O142" s="282"/>
      <c r="P142" s="280">
        <v>0</v>
      </c>
      <c r="Q142" s="281"/>
      <c r="R142" s="286">
        <v>0</v>
      </c>
      <c r="S142" s="281"/>
      <c r="T142" s="280">
        <f t="shared" si="16"/>
        <v>-1775</v>
      </c>
    </row>
    <row r="143" spans="1:20" x14ac:dyDescent="0.25">
      <c r="A143" s="279"/>
      <c r="B143" s="279"/>
      <c r="C143" s="279"/>
      <c r="D143" s="279"/>
      <c r="E143" s="279"/>
      <c r="F143" s="279"/>
      <c r="G143" s="279" t="s">
        <v>426</v>
      </c>
      <c r="H143" s="279"/>
      <c r="I143" s="279"/>
      <c r="J143" s="280">
        <v>1296</v>
      </c>
      <c r="K143" s="281"/>
      <c r="L143" s="280">
        <v>1584</v>
      </c>
      <c r="M143" s="281"/>
      <c r="N143" s="280">
        <f t="shared" si="15"/>
        <v>-288</v>
      </c>
      <c r="O143" s="282"/>
      <c r="P143" s="280">
        <v>0</v>
      </c>
      <c r="Q143" s="281"/>
      <c r="R143" s="286">
        <v>1584</v>
      </c>
      <c r="S143" s="281"/>
      <c r="T143" s="280">
        <f t="shared" si="16"/>
        <v>0</v>
      </c>
    </row>
    <row r="144" spans="1:20" ht="15.75" thickBot="1" x14ac:dyDescent="0.3">
      <c r="A144" s="279"/>
      <c r="B144" s="279"/>
      <c r="C144" s="279"/>
      <c r="D144" s="279"/>
      <c r="E144" s="279"/>
      <c r="F144" s="279"/>
      <c r="G144" s="279" t="s">
        <v>427</v>
      </c>
      <c r="H144" s="279"/>
      <c r="I144" s="279"/>
      <c r="J144" s="284">
        <v>0</v>
      </c>
      <c r="K144" s="281"/>
      <c r="L144" s="284">
        <v>250</v>
      </c>
      <c r="M144" s="281"/>
      <c r="N144" s="284">
        <f t="shared" si="15"/>
        <v>-250</v>
      </c>
      <c r="O144" s="282"/>
      <c r="P144" s="284">
        <v>0</v>
      </c>
      <c r="Q144" s="281"/>
      <c r="R144" s="285">
        <v>0</v>
      </c>
      <c r="S144" s="281"/>
      <c r="T144" s="284">
        <f t="shared" si="16"/>
        <v>-250</v>
      </c>
    </row>
    <row r="145" spans="1:20" x14ac:dyDescent="0.25">
      <c r="A145" s="272"/>
      <c r="B145" s="272"/>
      <c r="C145" s="272"/>
      <c r="D145" s="272"/>
      <c r="E145" s="272"/>
      <c r="F145" s="272" t="s">
        <v>428</v>
      </c>
      <c r="G145" s="272"/>
      <c r="H145" s="272"/>
      <c r="I145" s="272"/>
      <c r="J145" s="273">
        <f>ROUND(SUM(J126:J144),5)</f>
        <v>2928.61</v>
      </c>
      <c r="K145" s="272"/>
      <c r="L145" s="273">
        <f>ROUND(SUM(L126:L144),5)</f>
        <v>8984</v>
      </c>
      <c r="M145" s="272"/>
      <c r="N145" s="273">
        <f t="shared" si="15"/>
        <v>-6055.39</v>
      </c>
      <c r="O145" s="275"/>
      <c r="P145" s="273">
        <f>ROUND(SUM(P126:P144),5)</f>
        <v>0</v>
      </c>
      <c r="Q145" s="272"/>
      <c r="R145" s="273">
        <f>SUM(R127:R144)</f>
        <v>9309</v>
      </c>
      <c r="S145" s="272"/>
      <c r="T145" s="273">
        <f>R145-L145</f>
        <v>325</v>
      </c>
    </row>
    <row r="146" spans="1:20" x14ac:dyDescent="0.25">
      <c r="A146" s="279"/>
      <c r="B146" s="279"/>
      <c r="C146" s="279"/>
      <c r="D146" s="279"/>
      <c r="E146" s="279"/>
      <c r="F146" s="279" t="s">
        <v>429</v>
      </c>
      <c r="G146" s="279"/>
      <c r="H146" s="279"/>
      <c r="I146" s="279"/>
      <c r="J146" s="280"/>
      <c r="K146" s="281"/>
      <c r="L146" s="280"/>
      <c r="M146" s="281"/>
      <c r="N146" s="280"/>
      <c r="O146" s="282"/>
      <c r="P146" s="280"/>
      <c r="Q146" s="281"/>
      <c r="R146" s="280"/>
      <c r="S146" s="281"/>
      <c r="T146" s="280"/>
    </row>
    <row r="147" spans="1:20" x14ac:dyDescent="0.25">
      <c r="A147" s="279"/>
      <c r="B147" s="279"/>
      <c r="C147" s="279"/>
      <c r="D147" s="279"/>
      <c r="E147" s="279"/>
      <c r="F147" s="279"/>
      <c r="G147" s="279" t="s">
        <v>430</v>
      </c>
      <c r="H147" s="279"/>
      <c r="I147" s="279"/>
      <c r="J147" s="280">
        <v>0</v>
      </c>
      <c r="K147" s="281"/>
      <c r="L147" s="280">
        <v>0</v>
      </c>
      <c r="M147" s="281"/>
      <c r="N147" s="280">
        <f t="shared" ref="N147:N154" si="17">ROUND((J147-L147),5)</f>
        <v>0</v>
      </c>
      <c r="O147" s="282"/>
      <c r="P147" s="280">
        <v>0</v>
      </c>
      <c r="Q147" s="281"/>
      <c r="R147" s="280">
        <v>0</v>
      </c>
      <c r="S147" s="281"/>
      <c r="T147" s="280">
        <f t="shared" ref="T147:T153" si="18">R147-L147</f>
        <v>0</v>
      </c>
    </row>
    <row r="148" spans="1:20" x14ac:dyDescent="0.25">
      <c r="A148" s="279"/>
      <c r="B148" s="279"/>
      <c r="C148" s="279"/>
      <c r="D148" s="279"/>
      <c r="E148" s="279"/>
      <c r="F148" s="279"/>
      <c r="G148" s="279" t="s">
        <v>431</v>
      </c>
      <c r="H148" s="279"/>
      <c r="I148" s="279"/>
      <c r="J148" s="280">
        <v>0</v>
      </c>
      <c r="K148" s="281"/>
      <c r="L148" s="280">
        <v>0</v>
      </c>
      <c r="M148" s="281"/>
      <c r="N148" s="280">
        <f t="shared" si="17"/>
        <v>0</v>
      </c>
      <c r="O148" s="282"/>
      <c r="P148" s="280">
        <v>0</v>
      </c>
      <c r="Q148" s="281"/>
      <c r="R148" s="280">
        <v>0</v>
      </c>
      <c r="S148" s="281"/>
      <c r="T148" s="280">
        <f t="shared" si="18"/>
        <v>0</v>
      </c>
    </row>
    <row r="149" spans="1:20" x14ac:dyDescent="0.25">
      <c r="A149" s="279"/>
      <c r="B149" s="279"/>
      <c r="C149" s="279"/>
      <c r="D149" s="279"/>
      <c r="E149" s="279"/>
      <c r="F149" s="279"/>
      <c r="G149" s="279" t="s">
        <v>432</v>
      </c>
      <c r="H149" s="279"/>
      <c r="I149" s="279"/>
      <c r="J149" s="280">
        <v>0</v>
      </c>
      <c r="K149" s="281"/>
      <c r="L149" s="280">
        <v>200</v>
      </c>
      <c r="M149" s="281"/>
      <c r="N149" s="280">
        <f t="shared" si="17"/>
        <v>-200</v>
      </c>
      <c r="O149" s="282"/>
      <c r="P149" s="280">
        <v>0</v>
      </c>
      <c r="Q149" s="281"/>
      <c r="R149" s="286">
        <v>200</v>
      </c>
      <c r="S149" s="281"/>
      <c r="T149" s="280">
        <f t="shared" si="18"/>
        <v>0</v>
      </c>
    </row>
    <row r="150" spans="1:20" x14ac:dyDescent="0.25">
      <c r="A150" s="279"/>
      <c r="B150" s="279"/>
      <c r="C150" s="279"/>
      <c r="D150" s="279"/>
      <c r="E150" s="279"/>
      <c r="F150" s="279"/>
      <c r="G150" s="279" t="s">
        <v>433</v>
      </c>
      <c r="H150" s="279"/>
      <c r="I150" s="279"/>
      <c r="J150" s="280">
        <v>0</v>
      </c>
      <c r="K150" s="281"/>
      <c r="L150" s="280">
        <v>0</v>
      </c>
      <c r="M150" s="281"/>
      <c r="N150" s="280">
        <f t="shared" si="17"/>
        <v>0</v>
      </c>
      <c r="O150" s="282"/>
      <c r="P150" s="280">
        <v>0</v>
      </c>
      <c r="Q150" s="281"/>
      <c r="R150" s="280">
        <v>0</v>
      </c>
      <c r="S150" s="281"/>
      <c r="T150" s="280">
        <f t="shared" si="18"/>
        <v>0</v>
      </c>
    </row>
    <row r="151" spans="1:20" x14ac:dyDescent="0.25">
      <c r="A151" s="279"/>
      <c r="B151" s="279"/>
      <c r="C151" s="279"/>
      <c r="D151" s="279"/>
      <c r="E151" s="279"/>
      <c r="F151" s="279"/>
      <c r="G151" s="279" t="s">
        <v>434</v>
      </c>
      <c r="H151" s="279"/>
      <c r="I151" s="279"/>
      <c r="J151" s="280">
        <v>0</v>
      </c>
      <c r="K151" s="281"/>
      <c r="L151" s="280">
        <v>0</v>
      </c>
      <c r="M151" s="281"/>
      <c r="N151" s="280">
        <f t="shared" si="17"/>
        <v>0</v>
      </c>
      <c r="O151" s="282"/>
      <c r="P151" s="280">
        <v>0</v>
      </c>
      <c r="Q151" s="281"/>
      <c r="R151" s="280">
        <v>0</v>
      </c>
      <c r="S151" s="281"/>
      <c r="T151" s="280">
        <f t="shared" si="18"/>
        <v>0</v>
      </c>
    </row>
    <row r="152" spans="1:20" x14ac:dyDescent="0.25">
      <c r="A152" s="279"/>
      <c r="B152" s="279"/>
      <c r="C152" s="279"/>
      <c r="D152" s="279"/>
      <c r="E152" s="279"/>
      <c r="F152" s="279"/>
      <c r="G152" s="279" t="s">
        <v>435</v>
      </c>
      <c r="H152" s="279"/>
      <c r="I152" s="279"/>
      <c r="J152" s="280">
        <v>500</v>
      </c>
      <c r="K152" s="281"/>
      <c r="L152" s="280">
        <v>500</v>
      </c>
      <c r="M152" s="281"/>
      <c r="N152" s="280">
        <f t="shared" si="17"/>
        <v>0</v>
      </c>
      <c r="O152" s="282"/>
      <c r="P152" s="280">
        <v>0</v>
      </c>
      <c r="Q152" s="281"/>
      <c r="R152" s="286">
        <v>500</v>
      </c>
      <c r="S152" s="281"/>
      <c r="T152" s="280">
        <f t="shared" si="18"/>
        <v>0</v>
      </c>
    </row>
    <row r="153" spans="1:20" ht="15.75" thickBot="1" x14ac:dyDescent="0.3">
      <c r="A153" s="279"/>
      <c r="B153" s="279"/>
      <c r="C153" s="279"/>
      <c r="D153" s="279"/>
      <c r="E153" s="279"/>
      <c r="F153" s="279"/>
      <c r="G153" s="279" t="s">
        <v>436</v>
      </c>
      <c r="H153" s="279"/>
      <c r="I153" s="279"/>
      <c r="J153" s="284">
        <v>0</v>
      </c>
      <c r="K153" s="281"/>
      <c r="L153" s="284">
        <v>500</v>
      </c>
      <c r="M153" s="281"/>
      <c r="N153" s="284">
        <f t="shared" si="17"/>
        <v>-500</v>
      </c>
      <c r="O153" s="282"/>
      <c r="P153" s="284">
        <v>0</v>
      </c>
      <c r="Q153" s="281"/>
      <c r="R153" s="285">
        <v>500</v>
      </c>
      <c r="S153" s="281"/>
      <c r="T153" s="284">
        <f t="shared" si="18"/>
        <v>0</v>
      </c>
    </row>
    <row r="154" spans="1:20" x14ac:dyDescent="0.25">
      <c r="A154" s="274"/>
      <c r="B154" s="274"/>
      <c r="C154" s="274"/>
      <c r="D154" s="274"/>
      <c r="E154" s="274"/>
      <c r="F154" s="274" t="s">
        <v>437</v>
      </c>
      <c r="G154" s="274"/>
      <c r="H154" s="274"/>
      <c r="I154" s="274"/>
      <c r="J154" s="273">
        <f>ROUND(SUM(J146:J153),5)</f>
        <v>500</v>
      </c>
      <c r="K154" s="272"/>
      <c r="L154" s="273">
        <f>ROUND(SUM(L146:L153),5)</f>
        <v>1200</v>
      </c>
      <c r="M154" s="272"/>
      <c r="N154" s="273">
        <f t="shared" si="17"/>
        <v>-700</v>
      </c>
      <c r="O154" s="275"/>
      <c r="P154" s="273">
        <f>ROUND(SUM(P146:P153),5)</f>
        <v>0</v>
      </c>
      <c r="Q154" s="272"/>
      <c r="R154" s="273">
        <f>ROUND(SUM(R146:R153),5)</f>
        <v>1200</v>
      </c>
      <c r="S154" s="274"/>
      <c r="T154" s="273">
        <f>R154-L154</f>
        <v>0</v>
      </c>
    </row>
    <row r="155" spans="1:20" x14ac:dyDescent="0.25">
      <c r="A155" s="279"/>
      <c r="B155" s="279"/>
      <c r="C155" s="279"/>
      <c r="D155" s="279"/>
      <c r="E155" s="279"/>
      <c r="F155" s="279" t="s">
        <v>438</v>
      </c>
      <c r="G155" s="279"/>
      <c r="H155" s="279"/>
      <c r="I155" s="279"/>
      <c r="J155" s="280"/>
      <c r="K155" s="281"/>
      <c r="L155" s="280"/>
      <c r="M155" s="281"/>
      <c r="N155" s="280"/>
      <c r="O155" s="282"/>
      <c r="P155" s="280"/>
      <c r="Q155" s="281"/>
      <c r="R155" s="280"/>
      <c r="S155" s="281"/>
      <c r="T155" s="280"/>
    </row>
    <row r="156" spans="1:20" x14ac:dyDescent="0.25">
      <c r="A156" s="279"/>
      <c r="B156" s="279"/>
      <c r="C156" s="279"/>
      <c r="D156" s="279"/>
      <c r="E156" s="279"/>
      <c r="F156" s="279"/>
      <c r="G156" s="279" t="s">
        <v>14</v>
      </c>
      <c r="H156" s="279"/>
      <c r="I156" s="279"/>
      <c r="J156" s="280">
        <v>0</v>
      </c>
      <c r="K156" s="281"/>
      <c r="L156" s="280">
        <v>0</v>
      </c>
      <c r="M156" s="281"/>
      <c r="N156" s="280">
        <f>ROUND((J156-L156),5)</f>
        <v>0</v>
      </c>
      <c r="O156" s="282"/>
      <c r="P156" s="280">
        <v>0</v>
      </c>
      <c r="Q156" s="281"/>
      <c r="R156" s="280">
        <v>0</v>
      </c>
      <c r="S156" s="281"/>
      <c r="T156" s="280">
        <f t="shared" ref="T156:T157" si="19">R156-L156</f>
        <v>0</v>
      </c>
    </row>
    <row r="157" spans="1:20" ht="15.75" thickBot="1" x14ac:dyDescent="0.3">
      <c r="A157" s="279"/>
      <c r="B157" s="279"/>
      <c r="C157" s="279"/>
      <c r="D157" s="279"/>
      <c r="E157" s="279"/>
      <c r="F157" s="279"/>
      <c r="G157" s="279" t="s">
        <v>439</v>
      </c>
      <c r="H157" s="279"/>
      <c r="I157" s="279"/>
      <c r="J157" s="284">
        <v>0</v>
      </c>
      <c r="K157" s="281"/>
      <c r="L157" s="284">
        <v>0</v>
      </c>
      <c r="M157" s="281"/>
      <c r="N157" s="284">
        <f>ROUND((J157-L157),5)</f>
        <v>0</v>
      </c>
      <c r="O157" s="282"/>
      <c r="P157" s="284">
        <v>0</v>
      </c>
      <c r="Q157" s="281"/>
      <c r="R157" s="285">
        <v>0</v>
      </c>
      <c r="S157" s="281"/>
      <c r="T157" s="284">
        <f t="shared" si="19"/>
        <v>0</v>
      </c>
    </row>
    <row r="158" spans="1:20" x14ac:dyDescent="0.25">
      <c r="A158" s="272"/>
      <c r="B158" s="272"/>
      <c r="C158" s="272"/>
      <c r="D158" s="272"/>
      <c r="E158" s="272"/>
      <c r="F158" s="272" t="s">
        <v>440</v>
      </c>
      <c r="G158" s="272"/>
      <c r="H158" s="272"/>
      <c r="I158" s="272"/>
      <c r="J158" s="273">
        <f>ROUND(SUM(J155:J157),5)</f>
        <v>0</v>
      </c>
      <c r="K158" s="272"/>
      <c r="L158" s="273">
        <f>ROUND(SUM(L155:L157),5)</f>
        <v>0</v>
      </c>
      <c r="M158" s="272"/>
      <c r="N158" s="273">
        <f>ROUND((J158-L158),5)</f>
        <v>0</v>
      </c>
      <c r="O158" s="275"/>
      <c r="P158" s="273">
        <f>ROUND(SUM(P155:P157),5)</f>
        <v>0</v>
      </c>
      <c r="Q158" s="272"/>
      <c r="R158" s="273">
        <f>ROUND(SUM(R155:R157),5)</f>
        <v>0</v>
      </c>
      <c r="S158" s="272"/>
      <c r="T158" s="273">
        <f>R158-L158</f>
        <v>0</v>
      </c>
    </row>
    <row r="159" spans="1:20" x14ac:dyDescent="0.25">
      <c r="A159" s="279"/>
      <c r="B159" s="279"/>
      <c r="C159" s="279"/>
      <c r="D159" s="279"/>
      <c r="E159" s="279"/>
      <c r="F159" s="279" t="s">
        <v>20</v>
      </c>
      <c r="G159" s="279"/>
      <c r="H159" s="279"/>
      <c r="I159" s="279"/>
      <c r="J159" s="280"/>
      <c r="K159" s="281"/>
      <c r="L159" s="280"/>
      <c r="M159" s="281"/>
      <c r="N159" s="280"/>
      <c r="O159" s="282"/>
      <c r="P159" s="280"/>
      <c r="Q159" s="281"/>
      <c r="R159" s="280"/>
      <c r="S159" s="281"/>
      <c r="T159" s="280"/>
    </row>
    <row r="160" spans="1:20" x14ac:dyDescent="0.25">
      <c r="A160" s="279"/>
      <c r="B160" s="279"/>
      <c r="C160" s="279"/>
      <c r="D160" s="279"/>
      <c r="E160" s="279"/>
      <c r="F160" s="279"/>
      <c r="G160" s="279" t="s">
        <v>441</v>
      </c>
      <c r="H160" s="279"/>
      <c r="I160" s="279"/>
      <c r="J160" s="280">
        <v>0</v>
      </c>
      <c r="K160" s="281"/>
      <c r="L160" s="280">
        <v>500</v>
      </c>
      <c r="M160" s="281"/>
      <c r="N160" s="280">
        <f t="shared" ref="N160:N166" si="20">ROUND((J160-L160),5)</f>
        <v>-500</v>
      </c>
      <c r="O160" s="282"/>
      <c r="P160" s="280">
        <v>0</v>
      </c>
      <c r="Q160" s="281"/>
      <c r="R160" s="286">
        <v>600</v>
      </c>
      <c r="S160" s="281"/>
      <c r="T160" s="280">
        <f t="shared" ref="T160:T165" si="21">R160-L160</f>
        <v>100</v>
      </c>
    </row>
    <row r="161" spans="1:20" x14ac:dyDescent="0.25">
      <c r="A161" s="279"/>
      <c r="B161" s="279"/>
      <c r="C161" s="279"/>
      <c r="D161" s="279"/>
      <c r="E161" s="279"/>
      <c r="F161" s="279"/>
      <c r="G161" s="279" t="s">
        <v>442</v>
      </c>
      <c r="H161" s="279"/>
      <c r="I161" s="279"/>
      <c r="J161" s="280">
        <v>0</v>
      </c>
      <c r="K161" s="281"/>
      <c r="L161" s="280">
        <v>200</v>
      </c>
      <c r="M161" s="281"/>
      <c r="N161" s="280">
        <f t="shared" si="20"/>
        <v>-200</v>
      </c>
      <c r="O161" s="282"/>
      <c r="P161" s="280">
        <v>0</v>
      </c>
      <c r="Q161" s="281"/>
      <c r="R161" s="286">
        <v>500</v>
      </c>
      <c r="S161" s="281"/>
      <c r="T161" s="280">
        <f t="shared" si="21"/>
        <v>300</v>
      </c>
    </row>
    <row r="162" spans="1:20" x14ac:dyDescent="0.25">
      <c r="A162" s="279"/>
      <c r="B162" s="279"/>
      <c r="C162" s="279"/>
      <c r="D162" s="279"/>
      <c r="E162" s="279"/>
      <c r="F162" s="279"/>
      <c r="G162" s="279" t="s">
        <v>14</v>
      </c>
      <c r="H162" s="279"/>
      <c r="I162" s="279"/>
      <c r="J162" s="280">
        <v>0</v>
      </c>
      <c r="K162" s="281"/>
      <c r="L162" s="280">
        <v>100</v>
      </c>
      <c r="M162" s="281"/>
      <c r="N162" s="280">
        <f t="shared" si="20"/>
        <v>-100</v>
      </c>
      <c r="O162" s="282"/>
      <c r="P162" s="280">
        <v>0</v>
      </c>
      <c r="Q162" s="281"/>
      <c r="R162" s="286">
        <v>100</v>
      </c>
      <c r="S162" s="281"/>
      <c r="T162" s="280">
        <f t="shared" si="21"/>
        <v>0</v>
      </c>
    </row>
    <row r="163" spans="1:20" x14ac:dyDescent="0.25">
      <c r="A163" s="279"/>
      <c r="B163" s="279"/>
      <c r="C163" s="279"/>
      <c r="D163" s="279"/>
      <c r="E163" s="279"/>
      <c r="F163" s="279"/>
      <c r="G163" s="279" t="s">
        <v>443</v>
      </c>
      <c r="H163" s="279"/>
      <c r="I163" s="279"/>
      <c r="J163" s="280">
        <v>0</v>
      </c>
      <c r="K163" s="281"/>
      <c r="L163" s="280">
        <v>1000</v>
      </c>
      <c r="M163" s="281"/>
      <c r="N163" s="280">
        <f t="shared" si="20"/>
        <v>-1000</v>
      </c>
      <c r="O163" s="282"/>
      <c r="P163" s="280">
        <v>0</v>
      </c>
      <c r="Q163" s="281"/>
      <c r="R163" s="286">
        <v>1500</v>
      </c>
      <c r="S163" s="281"/>
      <c r="T163" s="280">
        <f t="shared" si="21"/>
        <v>500</v>
      </c>
    </row>
    <row r="164" spans="1:20" x14ac:dyDescent="0.25">
      <c r="A164" s="279"/>
      <c r="B164" s="279"/>
      <c r="C164" s="279"/>
      <c r="D164" s="279"/>
      <c r="E164" s="279"/>
      <c r="F164" s="279"/>
      <c r="G164" s="279" t="s">
        <v>444</v>
      </c>
      <c r="H164" s="279"/>
      <c r="I164" s="279"/>
      <c r="J164" s="280">
        <v>0</v>
      </c>
      <c r="K164" s="281"/>
      <c r="L164" s="280">
        <v>500</v>
      </c>
      <c r="M164" s="281"/>
      <c r="N164" s="280">
        <f t="shared" si="20"/>
        <v>-500</v>
      </c>
      <c r="O164" s="282"/>
      <c r="P164" s="280">
        <v>0</v>
      </c>
      <c r="Q164" s="281"/>
      <c r="R164" s="286">
        <v>500</v>
      </c>
      <c r="S164" s="281"/>
      <c r="T164" s="280">
        <f t="shared" si="21"/>
        <v>0</v>
      </c>
    </row>
    <row r="165" spans="1:20" ht="15.75" thickBot="1" x14ac:dyDescent="0.3">
      <c r="A165" s="279"/>
      <c r="B165" s="279"/>
      <c r="C165" s="279"/>
      <c r="D165" s="279"/>
      <c r="E165" s="279"/>
      <c r="F165" s="279"/>
      <c r="G165" s="279" t="s">
        <v>439</v>
      </c>
      <c r="H165" s="279"/>
      <c r="I165" s="279"/>
      <c r="J165" s="284">
        <v>0</v>
      </c>
      <c r="K165" s="281"/>
      <c r="L165" s="284">
        <v>500</v>
      </c>
      <c r="M165" s="281"/>
      <c r="N165" s="284">
        <f t="shared" si="20"/>
        <v>-500</v>
      </c>
      <c r="O165" s="282"/>
      <c r="P165" s="284">
        <v>0</v>
      </c>
      <c r="Q165" s="281"/>
      <c r="R165" s="285">
        <v>500</v>
      </c>
      <c r="S165" s="281"/>
      <c r="T165" s="284">
        <f t="shared" si="21"/>
        <v>0</v>
      </c>
    </row>
    <row r="166" spans="1:20" x14ac:dyDescent="0.25">
      <c r="A166" s="272"/>
      <c r="B166" s="272"/>
      <c r="C166" s="272"/>
      <c r="D166" s="272"/>
      <c r="E166" s="272"/>
      <c r="F166" s="272" t="s">
        <v>445</v>
      </c>
      <c r="G166" s="272"/>
      <c r="H166" s="272"/>
      <c r="I166" s="272"/>
      <c r="J166" s="273">
        <f>ROUND(SUM(J159:J165),5)</f>
        <v>0</v>
      </c>
      <c r="K166" s="272"/>
      <c r="L166" s="273">
        <f>ROUND(SUM(L159:L165),5)</f>
        <v>2800</v>
      </c>
      <c r="M166" s="272"/>
      <c r="N166" s="273">
        <f t="shared" si="20"/>
        <v>-2800</v>
      </c>
      <c r="O166" s="275"/>
      <c r="P166" s="273">
        <f>ROUND(SUM(P159:P165),5)</f>
        <v>0</v>
      </c>
      <c r="Q166" s="272"/>
      <c r="R166" s="273">
        <f>ROUND(SUM(R159:R165),5)</f>
        <v>3700</v>
      </c>
      <c r="S166" s="272"/>
      <c r="T166" s="273">
        <f>R166-L166</f>
        <v>900</v>
      </c>
    </row>
    <row r="167" spans="1:20" x14ac:dyDescent="0.25">
      <c r="A167" s="279"/>
      <c r="B167" s="279"/>
      <c r="C167" s="279"/>
      <c r="D167" s="279"/>
      <c r="E167" s="279"/>
      <c r="F167" s="279" t="s">
        <v>446</v>
      </c>
      <c r="G167" s="279"/>
      <c r="H167" s="279"/>
      <c r="I167" s="279"/>
      <c r="J167" s="280"/>
      <c r="K167" s="281"/>
      <c r="L167" s="280"/>
      <c r="M167" s="281"/>
      <c r="N167" s="280"/>
      <c r="O167" s="282"/>
      <c r="P167" s="280"/>
      <c r="Q167" s="281"/>
      <c r="R167" s="280"/>
      <c r="S167" s="281"/>
      <c r="T167" s="280"/>
    </row>
    <row r="168" spans="1:20" x14ac:dyDescent="0.25">
      <c r="A168" s="279"/>
      <c r="B168" s="279"/>
      <c r="C168" s="279"/>
      <c r="D168" s="279"/>
      <c r="E168" s="279"/>
      <c r="F168" s="279"/>
      <c r="G168" s="279" t="s">
        <v>447</v>
      </c>
      <c r="H168" s="279"/>
      <c r="I168" s="279"/>
      <c r="J168" s="280"/>
      <c r="K168" s="281"/>
      <c r="L168" s="280"/>
      <c r="M168" s="281"/>
      <c r="N168" s="280"/>
      <c r="O168" s="282"/>
      <c r="P168" s="280"/>
      <c r="Q168" s="281"/>
      <c r="R168" s="280"/>
      <c r="S168" s="281"/>
      <c r="T168" s="280"/>
    </row>
    <row r="169" spans="1:20" ht="15.75" thickBot="1" x14ac:dyDescent="0.3">
      <c r="A169" s="279"/>
      <c r="B169" s="279"/>
      <c r="C169" s="279"/>
      <c r="D169" s="279"/>
      <c r="E169" s="279"/>
      <c r="F169" s="279"/>
      <c r="G169" s="279"/>
      <c r="H169" s="279" t="s">
        <v>448</v>
      </c>
      <c r="I169" s="279"/>
      <c r="J169" s="312">
        <v>500</v>
      </c>
      <c r="K169" s="281"/>
      <c r="L169" s="284">
        <v>500</v>
      </c>
      <c r="M169" s="281"/>
      <c r="N169" s="284">
        <f>ROUND((J169-L169),5)</f>
        <v>0</v>
      </c>
      <c r="O169" s="282"/>
      <c r="P169" s="284">
        <v>0</v>
      </c>
      <c r="Q169" s="281"/>
      <c r="R169" s="285">
        <v>500</v>
      </c>
      <c r="S169" s="281"/>
      <c r="T169" s="284">
        <f t="shared" ref="T169" si="22">R169-L169</f>
        <v>0</v>
      </c>
    </row>
    <row r="170" spans="1:20" x14ac:dyDescent="0.25">
      <c r="A170" s="272"/>
      <c r="B170" s="272"/>
      <c r="C170" s="272"/>
      <c r="D170" s="272"/>
      <c r="E170" s="272"/>
      <c r="F170" s="272"/>
      <c r="G170" s="272" t="s">
        <v>449</v>
      </c>
      <c r="H170" s="272"/>
      <c r="I170" s="272"/>
      <c r="J170" s="273">
        <f>ROUND(SUM(J168:J169),5)</f>
        <v>500</v>
      </c>
      <c r="K170" s="272"/>
      <c r="L170" s="273">
        <f>ROUND(SUM(L168:L169),5)</f>
        <v>500</v>
      </c>
      <c r="M170" s="272"/>
      <c r="N170" s="273">
        <f>ROUND((J170-L170),5)</f>
        <v>0</v>
      </c>
      <c r="O170" s="275"/>
      <c r="P170" s="273">
        <f>ROUND(SUM(P168:P169),5)</f>
        <v>0</v>
      </c>
      <c r="Q170" s="272"/>
      <c r="R170" s="273">
        <f>ROUND(SUM(R168:R169),5)</f>
        <v>500</v>
      </c>
      <c r="S170" s="272"/>
      <c r="T170" s="273">
        <f>R170-L170</f>
        <v>0</v>
      </c>
    </row>
    <row r="171" spans="1:20" x14ac:dyDescent="0.25">
      <c r="A171" s="279"/>
      <c r="B171" s="279"/>
      <c r="C171" s="279"/>
      <c r="D171" s="279"/>
      <c r="E171" s="279"/>
      <c r="F171" s="279"/>
      <c r="G171" s="279" t="s">
        <v>450</v>
      </c>
      <c r="H171" s="279"/>
      <c r="I171" s="279"/>
      <c r="J171" s="280"/>
      <c r="K171" s="281"/>
      <c r="L171" s="280"/>
      <c r="M171" s="281"/>
      <c r="N171" s="280"/>
      <c r="O171" s="282"/>
      <c r="P171" s="280"/>
      <c r="Q171" s="281"/>
      <c r="R171" s="280"/>
      <c r="S171" s="281"/>
      <c r="T171" s="280"/>
    </row>
    <row r="172" spans="1:20" x14ac:dyDescent="0.25">
      <c r="A172" s="279"/>
      <c r="B172" s="279"/>
      <c r="C172" s="279"/>
      <c r="D172" s="279"/>
      <c r="E172" s="279"/>
      <c r="F172" s="279"/>
      <c r="G172" s="279"/>
      <c r="H172" s="279" t="s">
        <v>39</v>
      </c>
      <c r="I172" s="279"/>
      <c r="J172" s="280">
        <v>0</v>
      </c>
      <c r="K172" s="281"/>
      <c r="L172" s="280">
        <v>0</v>
      </c>
      <c r="M172" s="281"/>
      <c r="N172" s="280">
        <f>ROUND((J172-L172),5)</f>
        <v>0</v>
      </c>
      <c r="O172" s="282"/>
      <c r="P172" s="280">
        <v>0</v>
      </c>
      <c r="Q172" s="281"/>
      <c r="R172" s="280">
        <v>0</v>
      </c>
      <c r="S172" s="281"/>
      <c r="T172" s="280">
        <f t="shared" ref="T172" si="23">R172-L172</f>
        <v>0</v>
      </c>
    </row>
    <row r="173" spans="1:20" x14ac:dyDescent="0.25">
      <c r="A173" s="279"/>
      <c r="B173" s="279"/>
      <c r="C173" s="279"/>
      <c r="D173" s="279"/>
      <c r="E173" s="279"/>
      <c r="F173" s="279"/>
      <c r="G173" s="279"/>
      <c r="H173" s="279" t="s">
        <v>451</v>
      </c>
      <c r="I173" s="279"/>
      <c r="J173" s="280"/>
      <c r="K173" s="281"/>
      <c r="L173" s="280"/>
      <c r="M173" s="281"/>
      <c r="N173" s="280"/>
      <c r="O173" s="282"/>
      <c r="P173" s="280"/>
      <c r="Q173" s="281"/>
      <c r="R173" s="280"/>
      <c r="S173" s="281"/>
      <c r="T173" s="280"/>
    </row>
    <row r="174" spans="1:20" x14ac:dyDescent="0.25">
      <c r="A174" s="279"/>
      <c r="B174" s="279"/>
      <c r="C174" s="279"/>
      <c r="D174" s="279"/>
      <c r="E174" s="279"/>
      <c r="F174" s="279"/>
      <c r="G174" s="279"/>
      <c r="H174" s="279"/>
      <c r="I174" s="279" t="s">
        <v>452</v>
      </c>
      <c r="J174" s="280">
        <v>0</v>
      </c>
      <c r="K174" s="281"/>
      <c r="L174" s="280">
        <v>500</v>
      </c>
      <c r="M174" s="281"/>
      <c r="N174" s="280">
        <f t="shared" ref="N174:N183" si="24">ROUND((J174-L174),5)</f>
        <v>-500</v>
      </c>
      <c r="O174" s="282"/>
      <c r="P174" s="280">
        <v>0</v>
      </c>
      <c r="Q174" s="281"/>
      <c r="R174" s="286">
        <v>0</v>
      </c>
      <c r="S174" s="281"/>
      <c r="T174" s="280">
        <f t="shared" ref="T174:T181" si="25">R174-L174</f>
        <v>-500</v>
      </c>
    </row>
    <row r="175" spans="1:20" x14ac:dyDescent="0.25">
      <c r="A175" s="279"/>
      <c r="B175" s="279"/>
      <c r="C175" s="279"/>
      <c r="D175" s="279"/>
      <c r="E175" s="279"/>
      <c r="F175" s="279"/>
      <c r="G175" s="279"/>
      <c r="H175" s="279"/>
      <c r="I175" s="279" t="s">
        <v>453</v>
      </c>
      <c r="J175" s="280">
        <v>0</v>
      </c>
      <c r="K175" s="281"/>
      <c r="L175" s="280">
        <v>500</v>
      </c>
      <c r="M175" s="281"/>
      <c r="N175" s="280">
        <f t="shared" si="24"/>
        <v>-500</v>
      </c>
      <c r="O175" s="282"/>
      <c r="P175" s="280">
        <v>0</v>
      </c>
      <c r="Q175" s="281"/>
      <c r="R175" s="286">
        <v>0</v>
      </c>
      <c r="S175" s="281"/>
      <c r="T175" s="280">
        <f t="shared" si="25"/>
        <v>-500</v>
      </c>
    </row>
    <row r="176" spans="1:20" x14ac:dyDescent="0.25">
      <c r="A176" s="279"/>
      <c r="B176" s="279"/>
      <c r="C176" s="279"/>
      <c r="D176" s="279"/>
      <c r="E176" s="279"/>
      <c r="F176" s="279"/>
      <c r="G176" s="279"/>
      <c r="H176" s="279"/>
      <c r="I176" s="279" t="s">
        <v>454</v>
      </c>
      <c r="J176" s="280">
        <v>0</v>
      </c>
      <c r="K176" s="281"/>
      <c r="L176" s="280">
        <v>800</v>
      </c>
      <c r="M176" s="281"/>
      <c r="N176" s="280">
        <f t="shared" si="24"/>
        <v>-800</v>
      </c>
      <c r="O176" s="282"/>
      <c r="P176" s="280">
        <v>0</v>
      </c>
      <c r="Q176" s="281"/>
      <c r="R176" s="286">
        <v>500</v>
      </c>
      <c r="S176" s="281"/>
      <c r="T176" s="280">
        <f t="shared" si="25"/>
        <v>-300</v>
      </c>
    </row>
    <row r="177" spans="1:20" x14ac:dyDescent="0.25">
      <c r="A177" s="279"/>
      <c r="B177" s="279"/>
      <c r="C177" s="279"/>
      <c r="D177" s="279"/>
      <c r="E177" s="279"/>
      <c r="F177" s="279"/>
      <c r="G177" s="279"/>
      <c r="H177" s="279"/>
      <c r="I177" s="279" t="s">
        <v>455</v>
      </c>
      <c r="J177" s="280">
        <v>0</v>
      </c>
      <c r="K177" s="281"/>
      <c r="L177" s="280">
        <v>1000</v>
      </c>
      <c r="M177" s="281"/>
      <c r="N177" s="280">
        <f t="shared" si="24"/>
        <v>-1000</v>
      </c>
      <c r="O177" s="282"/>
      <c r="P177" s="280">
        <v>0</v>
      </c>
      <c r="Q177" s="281"/>
      <c r="R177" s="286">
        <v>1000</v>
      </c>
      <c r="S177" s="281"/>
      <c r="T177" s="280">
        <f t="shared" si="25"/>
        <v>0</v>
      </c>
    </row>
    <row r="178" spans="1:20" x14ac:dyDescent="0.25">
      <c r="A178" s="279"/>
      <c r="B178" s="279"/>
      <c r="C178" s="279"/>
      <c r="D178" s="279"/>
      <c r="E178" s="279"/>
      <c r="F178" s="279"/>
      <c r="G178" s="279"/>
      <c r="H178" s="279"/>
      <c r="I178" s="279" t="s">
        <v>456</v>
      </c>
      <c r="J178" s="280">
        <v>0</v>
      </c>
      <c r="K178" s="281"/>
      <c r="L178" s="280">
        <v>1000</v>
      </c>
      <c r="M178" s="281"/>
      <c r="N178" s="280">
        <f t="shared" si="24"/>
        <v>-1000</v>
      </c>
      <c r="O178" s="282"/>
      <c r="P178" s="280">
        <v>0</v>
      </c>
      <c r="Q178" s="281"/>
      <c r="R178" s="286">
        <v>1000</v>
      </c>
      <c r="S178" s="281"/>
      <c r="T178" s="280">
        <f t="shared" si="25"/>
        <v>0</v>
      </c>
    </row>
    <row r="179" spans="1:20" ht="15.75" thickBot="1" x14ac:dyDescent="0.3">
      <c r="A179" s="279"/>
      <c r="B179" s="279"/>
      <c r="C179" s="279"/>
      <c r="D179" s="279"/>
      <c r="E179" s="279"/>
      <c r="F179" s="279"/>
      <c r="G179" s="279"/>
      <c r="H179" s="279"/>
      <c r="I179" s="279" t="s">
        <v>457</v>
      </c>
      <c r="J179" s="280">
        <v>0</v>
      </c>
      <c r="K179" s="281"/>
      <c r="L179" s="280">
        <v>200</v>
      </c>
      <c r="M179" s="281"/>
      <c r="N179" s="280">
        <f t="shared" si="24"/>
        <v>-200</v>
      </c>
      <c r="O179" s="282"/>
      <c r="P179" s="280">
        <v>0</v>
      </c>
      <c r="Q179" s="281"/>
      <c r="R179" s="286">
        <v>0</v>
      </c>
      <c r="S179" s="281"/>
      <c r="T179" s="280">
        <f t="shared" si="25"/>
        <v>-200</v>
      </c>
    </row>
    <row r="180" spans="1:20" ht="15.75" thickBot="1" x14ac:dyDescent="0.3">
      <c r="A180" s="272"/>
      <c r="B180" s="272"/>
      <c r="C180" s="272"/>
      <c r="D180" s="272"/>
      <c r="E180" s="272"/>
      <c r="F180" s="272"/>
      <c r="G180" s="272"/>
      <c r="H180" s="272" t="s">
        <v>458</v>
      </c>
      <c r="I180" s="272"/>
      <c r="J180" s="297">
        <f>ROUND(SUM(J173:J179),5)</f>
        <v>0</v>
      </c>
      <c r="K180" s="272"/>
      <c r="L180" s="297">
        <f>ROUND(SUM(L173:L179),5)</f>
        <v>4000</v>
      </c>
      <c r="M180" s="272"/>
      <c r="N180" s="297">
        <f t="shared" si="24"/>
        <v>-4000</v>
      </c>
      <c r="O180" s="275"/>
      <c r="P180" s="297">
        <f>ROUND(SUM(P173:P179),5)</f>
        <v>0</v>
      </c>
      <c r="Q180" s="272"/>
      <c r="R180" s="297">
        <f>ROUND(SUM(R173:R179),5)</f>
        <v>2500</v>
      </c>
      <c r="S180" s="272"/>
      <c r="T180" s="273">
        <f>R180-L180</f>
        <v>-1500</v>
      </c>
    </row>
    <row r="181" spans="1:20" x14ac:dyDescent="0.25">
      <c r="A181" s="279"/>
      <c r="B181" s="279"/>
      <c r="C181" s="279"/>
      <c r="D181" s="279"/>
      <c r="E181" s="279"/>
      <c r="F181" s="279"/>
      <c r="G181" s="279" t="s">
        <v>459</v>
      </c>
      <c r="H181" s="279"/>
      <c r="I181" s="279"/>
      <c r="J181" s="280">
        <f>ROUND(SUM(J171:J172)+J180,5)</f>
        <v>0</v>
      </c>
      <c r="K181" s="281"/>
      <c r="L181" s="280">
        <f>ROUND(SUM(L171:L172)+L180,5)</f>
        <v>4000</v>
      </c>
      <c r="M181" s="281"/>
      <c r="N181" s="280">
        <f t="shared" si="24"/>
        <v>-4000</v>
      </c>
      <c r="O181" s="282"/>
      <c r="P181" s="280">
        <f>ROUND(SUM(P171:P172)+P180,5)</f>
        <v>0</v>
      </c>
      <c r="Q181" s="281"/>
      <c r="R181" s="280">
        <f>ROUND(SUM(R171:R172)+R180,5)</f>
        <v>2500</v>
      </c>
      <c r="S181" s="281"/>
      <c r="T181" s="280">
        <f t="shared" si="25"/>
        <v>-1500</v>
      </c>
    </row>
    <row r="182" spans="1:20" ht="15.75" thickBot="1" x14ac:dyDescent="0.3">
      <c r="A182" s="272"/>
      <c r="B182" s="272"/>
      <c r="C182" s="272"/>
      <c r="D182" s="272"/>
      <c r="E182" s="272"/>
      <c r="F182" s="272"/>
      <c r="G182" s="272" t="s">
        <v>460</v>
      </c>
      <c r="H182" s="272"/>
      <c r="I182" s="272"/>
      <c r="J182" s="298">
        <v>0</v>
      </c>
      <c r="K182" s="272"/>
      <c r="L182" s="298">
        <v>250</v>
      </c>
      <c r="M182" s="272"/>
      <c r="N182" s="298">
        <f t="shared" si="24"/>
        <v>-250</v>
      </c>
      <c r="O182" s="275"/>
      <c r="P182" s="298">
        <v>0</v>
      </c>
      <c r="Q182" s="272"/>
      <c r="R182" s="328">
        <v>2500</v>
      </c>
      <c r="S182" s="272"/>
      <c r="T182" s="298">
        <f t="shared" ref="T182" si="26">ROUND((P182-R182),5)</f>
        <v>-2500</v>
      </c>
    </row>
    <row r="183" spans="1:20" x14ac:dyDescent="0.25">
      <c r="A183" s="272"/>
      <c r="B183" s="272"/>
      <c r="C183" s="272"/>
      <c r="D183" s="272"/>
      <c r="E183" s="272"/>
      <c r="F183" s="272" t="s">
        <v>461</v>
      </c>
      <c r="G183" s="272"/>
      <c r="H183" s="272"/>
      <c r="I183" s="272"/>
      <c r="J183" s="273">
        <f>ROUND(J167+J170+SUM(J181:J182),5)</f>
        <v>500</v>
      </c>
      <c r="K183" s="272"/>
      <c r="L183" s="273">
        <f>ROUND(L167+L170+SUM(L181:L182),5)</f>
        <v>4750</v>
      </c>
      <c r="M183" s="272"/>
      <c r="N183" s="273">
        <f t="shared" si="24"/>
        <v>-4250</v>
      </c>
      <c r="O183" s="275"/>
      <c r="P183" s="273">
        <f>ROUND(P167+P170+SUM(P181:P182),5)</f>
        <v>0</v>
      </c>
      <c r="Q183" s="272"/>
      <c r="R183" s="273">
        <f>ROUND(R167+R170+SUM(R181:R182),5)</f>
        <v>5500</v>
      </c>
      <c r="S183" s="272"/>
      <c r="T183" s="273">
        <f>R183-L183</f>
        <v>750</v>
      </c>
    </row>
    <row r="184" spans="1:20" x14ac:dyDescent="0.25">
      <c r="A184" s="279"/>
      <c r="B184" s="279"/>
      <c r="C184" s="279"/>
      <c r="D184" s="279"/>
      <c r="E184" s="279"/>
      <c r="F184" s="279" t="s">
        <v>15</v>
      </c>
      <c r="G184" s="279"/>
      <c r="H184" s="279"/>
      <c r="I184" s="279"/>
      <c r="J184" s="280"/>
      <c r="K184" s="281"/>
      <c r="L184" s="280"/>
      <c r="M184" s="281"/>
      <c r="N184" s="280"/>
      <c r="O184" s="282"/>
      <c r="P184" s="280"/>
      <c r="Q184" s="281"/>
      <c r="R184" s="280"/>
      <c r="S184" s="281"/>
      <c r="T184" s="280"/>
    </row>
    <row r="185" spans="1:20" ht="15.75" thickBot="1" x14ac:dyDescent="0.3">
      <c r="A185" s="279"/>
      <c r="B185" s="279"/>
      <c r="C185" s="279"/>
      <c r="D185" s="279"/>
      <c r="E185" s="279"/>
      <c r="F185" s="279"/>
      <c r="G185" s="279" t="s">
        <v>462</v>
      </c>
      <c r="H185" s="279"/>
      <c r="I185" s="279"/>
      <c r="J185" s="284">
        <v>0</v>
      </c>
      <c r="K185" s="281"/>
      <c r="L185" s="284">
        <v>1500</v>
      </c>
      <c r="M185" s="281"/>
      <c r="N185" s="284">
        <f>ROUND((J185-L185),5)</f>
        <v>-1500</v>
      </c>
      <c r="O185" s="282"/>
      <c r="P185" s="284">
        <v>0</v>
      </c>
      <c r="Q185" s="281"/>
      <c r="R185" s="285">
        <v>0</v>
      </c>
      <c r="S185" s="281"/>
      <c r="T185" s="284">
        <f t="shared" ref="T185" si="27">R185-L185</f>
        <v>-1500</v>
      </c>
    </row>
    <row r="186" spans="1:20" x14ac:dyDescent="0.25">
      <c r="A186" s="272"/>
      <c r="B186" s="272"/>
      <c r="C186" s="272"/>
      <c r="D186" s="272"/>
      <c r="E186" s="272"/>
      <c r="F186" s="272" t="s">
        <v>463</v>
      </c>
      <c r="G186" s="272"/>
      <c r="H186" s="272"/>
      <c r="I186" s="272"/>
      <c r="J186" s="273">
        <f>ROUND(SUM(J184:J185),5)</f>
        <v>0</v>
      </c>
      <c r="K186" s="272"/>
      <c r="L186" s="273">
        <f>ROUND(SUM(L184:L185),5)</f>
        <v>1500</v>
      </c>
      <c r="M186" s="272"/>
      <c r="N186" s="273">
        <f>ROUND((J186-L186),5)</f>
        <v>-1500</v>
      </c>
      <c r="O186" s="275"/>
      <c r="P186" s="273">
        <f>ROUND(SUM(P184:P185),5)</f>
        <v>0</v>
      </c>
      <c r="Q186" s="272"/>
      <c r="R186" s="273">
        <f>ROUND(SUM(R184:R185),5)</f>
        <v>0</v>
      </c>
      <c r="S186" s="272"/>
      <c r="T186" s="273">
        <f>R186-L186</f>
        <v>-1500</v>
      </c>
    </row>
    <row r="187" spans="1:20" x14ac:dyDescent="0.25">
      <c r="A187" s="272"/>
      <c r="B187" s="272"/>
      <c r="C187" s="272"/>
      <c r="D187" s="272"/>
      <c r="E187" s="272"/>
      <c r="F187" s="272" t="s">
        <v>75</v>
      </c>
      <c r="G187" s="272"/>
      <c r="H187" s="272"/>
      <c r="I187" s="272"/>
      <c r="J187" s="273">
        <v>69.27</v>
      </c>
      <c r="K187" s="272"/>
      <c r="L187" s="273">
        <v>0</v>
      </c>
      <c r="M187" s="272"/>
      <c r="N187" s="273">
        <f>ROUND((J187-L187),5)</f>
        <v>69.27</v>
      </c>
      <c r="O187" s="275"/>
      <c r="P187" s="273">
        <v>0</v>
      </c>
      <c r="Q187" s="272"/>
      <c r="R187" s="273">
        <v>200</v>
      </c>
      <c r="S187" s="272"/>
      <c r="T187" s="273">
        <f t="shared" ref="T187:T189" si="28">R187-L187</f>
        <v>200</v>
      </c>
    </row>
    <row r="188" spans="1:20" x14ac:dyDescent="0.25">
      <c r="A188" s="272"/>
      <c r="B188" s="272"/>
      <c r="C188" s="272"/>
      <c r="D188" s="272"/>
      <c r="E188" s="272"/>
      <c r="F188" s="272" t="s">
        <v>72</v>
      </c>
      <c r="G188" s="272"/>
      <c r="H188" s="272"/>
      <c r="I188" s="272"/>
      <c r="J188" s="273">
        <v>0</v>
      </c>
      <c r="K188" s="272"/>
      <c r="L188" s="273">
        <v>1000</v>
      </c>
      <c r="M188" s="272"/>
      <c r="N188" s="273">
        <f>ROUND((J188-L188),5)</f>
        <v>-1000</v>
      </c>
      <c r="O188" s="275"/>
      <c r="P188" s="273">
        <v>0</v>
      </c>
      <c r="Q188" s="272"/>
      <c r="R188" s="273">
        <v>0</v>
      </c>
      <c r="S188" s="272"/>
      <c r="T188" s="273">
        <f t="shared" si="28"/>
        <v>-1000</v>
      </c>
    </row>
    <row r="189" spans="1:20" x14ac:dyDescent="0.25">
      <c r="A189" s="272"/>
      <c r="B189" s="272"/>
      <c r="C189" s="272"/>
      <c r="D189" s="272"/>
      <c r="E189" s="272"/>
      <c r="F189" s="272" t="s">
        <v>14</v>
      </c>
      <c r="G189" s="272"/>
      <c r="H189" s="272"/>
      <c r="I189" s="272"/>
      <c r="J189" s="273">
        <v>233.75</v>
      </c>
      <c r="K189" s="272"/>
      <c r="L189" s="273">
        <v>500</v>
      </c>
      <c r="M189" s="272"/>
      <c r="N189" s="273">
        <f>ROUND((J189-L189),5)</f>
        <v>-266.25</v>
      </c>
      <c r="O189" s="275"/>
      <c r="P189" s="273">
        <v>0</v>
      </c>
      <c r="Q189" s="272"/>
      <c r="R189" s="273">
        <v>100</v>
      </c>
      <c r="S189" s="272"/>
      <c r="T189" s="273">
        <f t="shared" si="28"/>
        <v>-400</v>
      </c>
    </row>
    <row r="190" spans="1:20" x14ac:dyDescent="0.25">
      <c r="A190" s="279"/>
      <c r="B190" s="279"/>
      <c r="C190" s="279"/>
      <c r="D190" s="279"/>
      <c r="E190" s="279"/>
      <c r="F190" s="279" t="s">
        <v>26</v>
      </c>
      <c r="G190" s="279"/>
      <c r="H190" s="279"/>
      <c r="I190" s="279"/>
      <c r="J190" s="280"/>
      <c r="K190" s="281"/>
      <c r="L190" s="280"/>
      <c r="M190" s="281"/>
      <c r="N190" s="280"/>
      <c r="O190" s="282"/>
      <c r="P190" s="280"/>
      <c r="Q190" s="281"/>
      <c r="R190" s="280"/>
      <c r="S190" s="281"/>
      <c r="T190" s="280"/>
    </row>
    <row r="191" spans="1:20" x14ac:dyDescent="0.25">
      <c r="A191" s="279"/>
      <c r="B191" s="279"/>
      <c r="C191" s="279"/>
      <c r="D191" s="279"/>
      <c r="E191" s="279"/>
      <c r="F191" s="279"/>
      <c r="G191" s="279" t="s">
        <v>464</v>
      </c>
      <c r="H191" s="279"/>
      <c r="I191" s="279"/>
      <c r="J191" s="280">
        <v>500</v>
      </c>
      <c r="K191" s="281"/>
      <c r="L191" s="280">
        <v>500</v>
      </c>
      <c r="M191" s="281"/>
      <c r="N191" s="280">
        <f t="shared" ref="N191:N198" si="29">ROUND((J191-L191),5)</f>
        <v>0</v>
      </c>
      <c r="O191" s="282"/>
      <c r="P191" s="280">
        <v>0</v>
      </c>
      <c r="Q191" s="281"/>
      <c r="R191" s="286">
        <v>500</v>
      </c>
      <c r="S191" s="281"/>
      <c r="T191" s="280">
        <f t="shared" ref="T191:T196" si="30">R191-L191</f>
        <v>0</v>
      </c>
    </row>
    <row r="192" spans="1:20" x14ac:dyDescent="0.25">
      <c r="A192" s="279"/>
      <c r="B192" s="279"/>
      <c r="C192" s="279"/>
      <c r="D192" s="279"/>
      <c r="E192" s="279"/>
      <c r="F192" s="279"/>
      <c r="G192" s="279" t="s">
        <v>441</v>
      </c>
      <c r="H192" s="279"/>
      <c r="I192" s="279"/>
      <c r="J192" s="280">
        <v>250</v>
      </c>
      <c r="K192" s="281"/>
      <c r="L192" s="280">
        <v>250</v>
      </c>
      <c r="M192" s="281"/>
      <c r="N192" s="280">
        <f t="shared" si="29"/>
        <v>0</v>
      </c>
      <c r="O192" s="282"/>
      <c r="P192" s="280">
        <v>0</v>
      </c>
      <c r="Q192" s="281"/>
      <c r="R192" s="286">
        <v>600</v>
      </c>
      <c r="S192" s="281"/>
      <c r="T192" s="280">
        <f t="shared" si="30"/>
        <v>350</v>
      </c>
    </row>
    <row r="193" spans="1:20" x14ac:dyDescent="0.25">
      <c r="A193" s="279"/>
      <c r="B193" s="279"/>
      <c r="C193" s="279"/>
      <c r="D193" s="279"/>
      <c r="E193" s="279"/>
      <c r="F193" s="279"/>
      <c r="G193" s="279" t="s">
        <v>442</v>
      </c>
      <c r="H193" s="279"/>
      <c r="I193" s="279"/>
      <c r="J193" s="280">
        <v>200</v>
      </c>
      <c r="K193" s="281"/>
      <c r="L193" s="280">
        <v>200</v>
      </c>
      <c r="M193" s="281"/>
      <c r="N193" s="280">
        <f t="shared" si="29"/>
        <v>0</v>
      </c>
      <c r="O193" s="282"/>
      <c r="P193" s="280">
        <v>0</v>
      </c>
      <c r="Q193" s="281"/>
      <c r="R193" s="286">
        <v>500</v>
      </c>
      <c r="S193" s="281"/>
      <c r="T193" s="280">
        <f t="shared" si="30"/>
        <v>300</v>
      </c>
    </row>
    <row r="194" spans="1:20" x14ac:dyDescent="0.25">
      <c r="A194" s="279"/>
      <c r="B194" s="279"/>
      <c r="C194" s="279"/>
      <c r="D194" s="279"/>
      <c r="E194" s="279"/>
      <c r="F194" s="279"/>
      <c r="G194" s="279" t="s">
        <v>14</v>
      </c>
      <c r="H194" s="279"/>
      <c r="I194" s="279"/>
      <c r="J194" s="280">
        <v>0</v>
      </c>
      <c r="K194" s="281"/>
      <c r="L194" s="280">
        <v>0</v>
      </c>
      <c r="M194" s="281"/>
      <c r="N194" s="280">
        <f t="shared" si="29"/>
        <v>0</v>
      </c>
      <c r="O194" s="282"/>
      <c r="P194" s="280">
        <v>0</v>
      </c>
      <c r="Q194" s="281"/>
      <c r="R194" s="280">
        <v>0</v>
      </c>
      <c r="S194" s="281"/>
      <c r="T194" s="280">
        <f t="shared" si="30"/>
        <v>0</v>
      </c>
    </row>
    <row r="195" spans="1:20" x14ac:dyDescent="0.25">
      <c r="A195" s="279"/>
      <c r="B195" s="279"/>
      <c r="C195" s="279"/>
      <c r="D195" s="279"/>
      <c r="E195" s="279"/>
      <c r="F195" s="279"/>
      <c r="G195" s="279" t="s">
        <v>444</v>
      </c>
      <c r="H195" s="279"/>
      <c r="I195" s="279"/>
      <c r="J195" s="280">
        <v>250</v>
      </c>
      <c r="K195" s="281"/>
      <c r="L195" s="280">
        <v>250</v>
      </c>
      <c r="M195" s="281"/>
      <c r="N195" s="280">
        <f t="shared" si="29"/>
        <v>0</v>
      </c>
      <c r="O195" s="282"/>
      <c r="P195" s="280">
        <v>0</v>
      </c>
      <c r="Q195" s="281"/>
      <c r="R195" s="286">
        <v>500</v>
      </c>
      <c r="S195" s="281"/>
      <c r="T195" s="280">
        <f t="shared" si="30"/>
        <v>250</v>
      </c>
    </row>
    <row r="196" spans="1:20" ht="15.75" thickBot="1" x14ac:dyDescent="0.3">
      <c r="A196" s="279"/>
      <c r="B196" s="279"/>
      <c r="C196" s="279"/>
      <c r="D196" s="279"/>
      <c r="E196" s="279"/>
      <c r="F196" s="279"/>
      <c r="G196" s="279" t="s">
        <v>439</v>
      </c>
      <c r="H196" s="279"/>
      <c r="I196" s="279"/>
      <c r="J196" s="284">
        <v>500</v>
      </c>
      <c r="K196" s="281"/>
      <c r="L196" s="284">
        <v>500</v>
      </c>
      <c r="M196" s="281"/>
      <c r="N196" s="284">
        <f t="shared" si="29"/>
        <v>0</v>
      </c>
      <c r="O196" s="282"/>
      <c r="P196" s="284">
        <v>0</v>
      </c>
      <c r="Q196" s="281"/>
      <c r="R196" s="285">
        <v>500</v>
      </c>
      <c r="S196" s="281"/>
      <c r="T196" s="284">
        <f t="shared" si="30"/>
        <v>0</v>
      </c>
    </row>
    <row r="197" spans="1:20" x14ac:dyDescent="0.25">
      <c r="A197" s="272"/>
      <c r="B197" s="272"/>
      <c r="C197" s="272"/>
      <c r="D197" s="272"/>
      <c r="E197" s="272"/>
      <c r="F197" s="272" t="s">
        <v>465</v>
      </c>
      <c r="G197" s="272"/>
      <c r="H197" s="272"/>
      <c r="I197" s="272"/>
      <c r="J197" s="273">
        <f>ROUND(SUM(J190:J196),5)</f>
        <v>1700</v>
      </c>
      <c r="K197" s="272"/>
      <c r="L197" s="273">
        <f>ROUND(SUM(L190:L196),5)</f>
        <v>1700</v>
      </c>
      <c r="M197" s="272"/>
      <c r="N197" s="273">
        <f t="shared" si="29"/>
        <v>0</v>
      </c>
      <c r="O197" s="275"/>
      <c r="P197" s="273">
        <f>ROUND(SUM(P190:P196),5)</f>
        <v>0</v>
      </c>
      <c r="Q197" s="272"/>
      <c r="R197" s="273">
        <f>ROUND(SUM(R190:R196),5)</f>
        <v>2600</v>
      </c>
      <c r="S197" s="272"/>
      <c r="T197" s="273">
        <f>R197-L197</f>
        <v>900</v>
      </c>
    </row>
    <row r="198" spans="1:20" x14ac:dyDescent="0.25">
      <c r="A198" s="279"/>
      <c r="B198" s="279"/>
      <c r="C198" s="279"/>
      <c r="D198" s="279"/>
      <c r="E198" s="279"/>
      <c r="F198" s="279" t="s">
        <v>73</v>
      </c>
      <c r="G198" s="279"/>
      <c r="H198" s="279"/>
      <c r="I198" s="279"/>
      <c r="J198" s="280">
        <v>0</v>
      </c>
      <c r="K198" s="281"/>
      <c r="L198" s="280">
        <v>0</v>
      </c>
      <c r="M198" s="281"/>
      <c r="N198" s="280">
        <f t="shared" si="29"/>
        <v>0</v>
      </c>
      <c r="O198" s="282"/>
      <c r="P198" s="280">
        <v>0</v>
      </c>
      <c r="Q198" s="281"/>
      <c r="R198" s="280">
        <v>0</v>
      </c>
      <c r="S198" s="281"/>
      <c r="T198" s="280">
        <f t="shared" ref="T198" si="31">ROUND((P198-R198),5)</f>
        <v>0</v>
      </c>
    </row>
    <row r="199" spans="1:20" x14ac:dyDescent="0.25">
      <c r="A199" s="279"/>
      <c r="B199" s="279"/>
      <c r="C199" s="279"/>
      <c r="D199" s="279"/>
      <c r="E199" s="279"/>
      <c r="F199" s="279" t="s">
        <v>69</v>
      </c>
      <c r="G199" s="279"/>
      <c r="H199" s="279"/>
      <c r="I199" s="279"/>
      <c r="J199" s="280"/>
      <c r="K199" s="281"/>
      <c r="L199" s="280"/>
      <c r="M199" s="281"/>
      <c r="N199" s="280"/>
      <c r="O199" s="282"/>
      <c r="P199" s="280"/>
      <c r="Q199" s="281"/>
      <c r="R199" s="280"/>
      <c r="S199" s="281"/>
      <c r="T199" s="280"/>
    </row>
    <row r="200" spans="1:20" x14ac:dyDescent="0.25">
      <c r="A200" s="279"/>
      <c r="B200" s="279"/>
      <c r="C200" s="279"/>
      <c r="D200" s="279"/>
      <c r="E200" s="279"/>
      <c r="F200" s="279"/>
      <c r="G200" s="279" t="s">
        <v>466</v>
      </c>
      <c r="H200" s="279"/>
      <c r="I200" s="279"/>
      <c r="J200" s="280">
        <v>0</v>
      </c>
      <c r="K200" s="281"/>
      <c r="L200" s="280">
        <v>250</v>
      </c>
      <c r="M200" s="281"/>
      <c r="N200" s="280">
        <f>ROUND((J200-L200),5)</f>
        <v>-250</v>
      </c>
      <c r="O200" s="282"/>
      <c r="P200" s="280">
        <v>0</v>
      </c>
      <c r="Q200" s="281"/>
      <c r="R200" s="280">
        <v>250</v>
      </c>
      <c r="S200" s="281"/>
      <c r="T200" s="280">
        <f t="shared" ref="T200" si="32">R200-L200</f>
        <v>0</v>
      </c>
    </row>
    <row r="201" spans="1:20" x14ac:dyDescent="0.25">
      <c r="A201" s="279"/>
      <c r="B201" s="279"/>
      <c r="C201" s="279"/>
      <c r="D201" s="279"/>
      <c r="E201" s="279"/>
      <c r="F201" s="279"/>
      <c r="G201" s="279" t="s">
        <v>467</v>
      </c>
      <c r="H201" s="279"/>
      <c r="I201" s="279"/>
      <c r="J201" s="280"/>
      <c r="K201" s="281"/>
      <c r="L201" s="280"/>
      <c r="M201" s="281"/>
      <c r="N201" s="280"/>
      <c r="O201" s="282"/>
      <c r="P201" s="280"/>
      <c r="Q201" s="281"/>
      <c r="R201" s="280"/>
      <c r="S201" s="281"/>
      <c r="T201" s="280"/>
    </row>
    <row r="202" spans="1:20" ht="15.75" thickBot="1" x14ac:dyDescent="0.3">
      <c r="A202" s="279"/>
      <c r="B202" s="279"/>
      <c r="C202" s="279"/>
      <c r="D202" s="279"/>
      <c r="E202" s="279"/>
      <c r="F202" s="279"/>
      <c r="G202" s="279"/>
      <c r="H202" s="279" t="s">
        <v>468</v>
      </c>
      <c r="I202" s="279"/>
      <c r="J202" s="280">
        <v>666.6</v>
      </c>
      <c r="K202" s="281"/>
      <c r="L202" s="280">
        <v>500</v>
      </c>
      <c r="M202" s="281"/>
      <c r="N202" s="280">
        <f t="shared" ref="N202:N206" si="33">ROUND((J202-L202),5)</f>
        <v>166.6</v>
      </c>
      <c r="O202" s="282"/>
      <c r="P202" s="280">
        <v>0</v>
      </c>
      <c r="Q202" s="281"/>
      <c r="R202" s="285">
        <v>500</v>
      </c>
      <c r="S202" s="281"/>
      <c r="T202" s="280">
        <f t="shared" ref="T202:T203" si="34">R202-L202</f>
        <v>0</v>
      </c>
    </row>
    <row r="203" spans="1:20" x14ac:dyDescent="0.25">
      <c r="A203" s="279"/>
      <c r="B203" s="279"/>
      <c r="C203" s="279"/>
      <c r="D203" s="279"/>
      <c r="E203" s="279"/>
      <c r="F203" s="279"/>
      <c r="G203" s="279" t="s">
        <v>469</v>
      </c>
      <c r="H203" s="279"/>
      <c r="I203" s="279"/>
      <c r="J203" s="280">
        <f>ROUND(SUM(J201:J202),5)</f>
        <v>666.6</v>
      </c>
      <c r="K203" s="281"/>
      <c r="L203" s="280">
        <f>ROUND(SUM(L201:L202),5)</f>
        <v>500</v>
      </c>
      <c r="M203" s="281"/>
      <c r="N203" s="280">
        <f t="shared" si="33"/>
        <v>166.6</v>
      </c>
      <c r="O203" s="282"/>
      <c r="P203" s="280">
        <f>ROUND(SUM(P201:P202),5)</f>
        <v>0</v>
      </c>
      <c r="Q203" s="281"/>
      <c r="R203" s="280">
        <f>ROUND(SUM(R201:R202),5)</f>
        <v>500</v>
      </c>
      <c r="S203" s="281"/>
      <c r="T203" s="280">
        <f t="shared" si="34"/>
        <v>0</v>
      </c>
    </row>
    <row r="204" spans="1:20" ht="15.75" thickBot="1" x14ac:dyDescent="0.3">
      <c r="A204" s="279"/>
      <c r="B204" s="279"/>
      <c r="C204" s="279"/>
      <c r="D204" s="279"/>
      <c r="E204" s="279"/>
      <c r="F204" s="279"/>
      <c r="G204" s="279" t="s">
        <v>470</v>
      </c>
      <c r="H204" s="279"/>
      <c r="I204" s="279"/>
      <c r="J204" s="280">
        <v>0</v>
      </c>
      <c r="K204" s="281"/>
      <c r="L204" s="280">
        <v>0</v>
      </c>
      <c r="M204" s="281"/>
      <c r="N204" s="280">
        <f t="shared" si="33"/>
        <v>0</v>
      </c>
      <c r="O204" s="282"/>
      <c r="P204" s="280">
        <v>0</v>
      </c>
      <c r="Q204" s="281"/>
      <c r="R204" s="280">
        <v>0</v>
      </c>
      <c r="S204" s="281"/>
      <c r="T204" s="284">
        <f t="shared" ref="T204" si="35">R204-L204</f>
        <v>0</v>
      </c>
    </row>
    <row r="205" spans="1:20" ht="15.75" thickBot="1" x14ac:dyDescent="0.3">
      <c r="A205" s="272"/>
      <c r="B205" s="272"/>
      <c r="C205" s="272"/>
      <c r="D205" s="272"/>
      <c r="E205" s="272"/>
      <c r="F205" s="272" t="s">
        <v>471</v>
      </c>
      <c r="G205" s="272"/>
      <c r="H205" s="272"/>
      <c r="I205" s="272"/>
      <c r="J205" s="297">
        <f>ROUND(SUM(J199:J200)+SUM(J203:J204),5)</f>
        <v>666.6</v>
      </c>
      <c r="K205" s="272"/>
      <c r="L205" s="297">
        <f>ROUND(SUM(L199:L200)+SUM(L203:L204),5)</f>
        <v>750</v>
      </c>
      <c r="M205" s="272"/>
      <c r="N205" s="297">
        <f t="shared" si="33"/>
        <v>-83.4</v>
      </c>
      <c r="O205" s="275"/>
      <c r="P205" s="297">
        <f>ROUND(SUM(P199:P200)+SUM(P203:P204),5)</f>
        <v>0</v>
      </c>
      <c r="Q205" s="272"/>
      <c r="R205" s="297">
        <f>ROUND(SUM(R199:R200)+SUM(R203:R204),5)</f>
        <v>750</v>
      </c>
      <c r="S205" s="272"/>
      <c r="T205" s="297">
        <f>R205-L205</f>
        <v>0</v>
      </c>
    </row>
    <row r="206" spans="1:20" x14ac:dyDescent="0.25">
      <c r="A206" s="272"/>
      <c r="B206" s="272"/>
      <c r="C206" s="272"/>
      <c r="D206" s="272"/>
      <c r="E206" s="272" t="s">
        <v>472</v>
      </c>
      <c r="F206" s="272"/>
      <c r="G206" s="272"/>
      <c r="H206" s="272"/>
      <c r="I206" s="272"/>
      <c r="J206" s="273">
        <f>ROUND(J125+J145+J154+J158+J166+J183+SUM(J186:J189)+SUM(J197:J198)+J205,5)</f>
        <v>6598.23</v>
      </c>
      <c r="K206" s="272"/>
      <c r="L206" s="273">
        <f>ROUND(L125+L145+L154+L158+L166+L183+SUM(L186:L189)+SUM(L197:L198)+L205,5)</f>
        <v>23184</v>
      </c>
      <c r="M206" s="272"/>
      <c r="N206" s="273">
        <f t="shared" si="33"/>
        <v>-16585.77</v>
      </c>
      <c r="O206" s="275"/>
      <c r="P206" s="273">
        <f>ROUND(P125+P145+P154+P158+P166+P183+SUM(P186:P189)+SUM(P197:P198)+P205,5)</f>
        <v>0</v>
      </c>
      <c r="Q206" s="272"/>
      <c r="R206" s="273">
        <f>R145+R154+R158+R166+R170+R180+R182+R186+R187+R188+R189+R197+R205</f>
        <v>23359</v>
      </c>
      <c r="S206" s="272"/>
      <c r="T206" s="273">
        <f>R206-L206</f>
        <v>175</v>
      </c>
    </row>
    <row r="207" spans="1:20" x14ac:dyDescent="0.25">
      <c r="A207" s="279"/>
      <c r="B207" s="279"/>
      <c r="C207" s="279"/>
      <c r="D207" s="279"/>
      <c r="E207" s="279" t="s">
        <v>473</v>
      </c>
      <c r="F207" s="279"/>
      <c r="G207" s="279"/>
      <c r="H207" s="279"/>
      <c r="I207" s="279"/>
      <c r="J207" s="280"/>
      <c r="K207" s="281"/>
      <c r="L207" s="280"/>
      <c r="M207" s="281"/>
      <c r="N207" s="280"/>
      <c r="O207" s="282"/>
      <c r="P207" s="280"/>
      <c r="Q207" s="281"/>
      <c r="R207" s="280"/>
      <c r="S207" s="281"/>
      <c r="T207" s="280"/>
    </row>
    <row r="208" spans="1:20" x14ac:dyDescent="0.25">
      <c r="A208" s="279"/>
      <c r="B208" s="279"/>
      <c r="C208" s="279"/>
      <c r="D208" s="279"/>
      <c r="E208" s="279"/>
      <c r="F208" s="279" t="s">
        <v>103</v>
      </c>
      <c r="G208" s="279"/>
      <c r="H208" s="279"/>
      <c r="I208" s="279"/>
      <c r="J208" s="280"/>
      <c r="K208" s="281"/>
      <c r="L208" s="280"/>
      <c r="M208" s="281"/>
      <c r="N208" s="280"/>
      <c r="O208" s="282"/>
      <c r="P208" s="280"/>
      <c r="Q208" s="281"/>
      <c r="R208" s="280"/>
      <c r="S208" s="281"/>
      <c r="T208" s="280"/>
    </row>
    <row r="209" spans="1:20" x14ac:dyDescent="0.25">
      <c r="A209" s="279"/>
      <c r="B209" s="279"/>
      <c r="C209" s="279"/>
      <c r="D209" s="279"/>
      <c r="E209" s="279"/>
      <c r="F209" s="279"/>
      <c r="G209" s="279" t="s">
        <v>474</v>
      </c>
      <c r="H209" s="279"/>
      <c r="I209" s="279"/>
      <c r="J209" s="280">
        <v>0</v>
      </c>
      <c r="K209" s="281"/>
      <c r="L209" s="280">
        <v>200</v>
      </c>
      <c r="M209" s="281"/>
      <c r="N209" s="280">
        <f t="shared" ref="N209:N220" si="36">ROUND((J209-L209),5)</f>
        <v>-200</v>
      </c>
      <c r="O209" s="282"/>
      <c r="P209" s="280">
        <v>0</v>
      </c>
      <c r="Q209" s="281"/>
      <c r="R209" s="280">
        <v>200</v>
      </c>
      <c r="S209" s="281"/>
      <c r="T209" s="280">
        <f t="shared" ref="T209:T230" si="37">R209-L209</f>
        <v>0</v>
      </c>
    </row>
    <row r="210" spans="1:20" x14ac:dyDescent="0.25">
      <c r="A210" s="279"/>
      <c r="B210" s="279"/>
      <c r="C210" s="279"/>
      <c r="D210" s="279"/>
      <c r="E210" s="279"/>
      <c r="F210" s="279"/>
      <c r="G210" s="279" t="s">
        <v>475</v>
      </c>
      <c r="H210" s="279"/>
      <c r="I210" s="279"/>
      <c r="J210" s="280">
        <v>61.22</v>
      </c>
      <c r="K210" s="281"/>
      <c r="L210" s="280">
        <v>400</v>
      </c>
      <c r="M210" s="281"/>
      <c r="N210" s="280">
        <f t="shared" si="36"/>
        <v>-338.78</v>
      </c>
      <c r="O210" s="282"/>
      <c r="P210" s="280">
        <v>0</v>
      </c>
      <c r="Q210" s="281"/>
      <c r="R210" s="286">
        <v>300</v>
      </c>
      <c r="S210" s="281"/>
      <c r="T210" s="280">
        <f t="shared" si="37"/>
        <v>-100</v>
      </c>
    </row>
    <row r="211" spans="1:20" x14ac:dyDescent="0.25">
      <c r="A211" s="279"/>
      <c r="B211" s="279"/>
      <c r="C211" s="279"/>
      <c r="D211" s="279"/>
      <c r="E211" s="279"/>
      <c r="F211" s="279"/>
      <c r="G211" s="279" t="s">
        <v>476</v>
      </c>
      <c r="H211" s="279"/>
      <c r="I211" s="279"/>
      <c r="J211" s="280">
        <v>0</v>
      </c>
      <c r="K211" s="281"/>
      <c r="L211" s="280">
        <v>500</v>
      </c>
      <c r="M211" s="281"/>
      <c r="N211" s="280">
        <f t="shared" si="36"/>
        <v>-500</v>
      </c>
      <c r="O211" s="282"/>
      <c r="P211" s="280">
        <v>0</v>
      </c>
      <c r="Q211" s="281"/>
      <c r="R211" s="286">
        <v>900</v>
      </c>
      <c r="S211" s="281"/>
      <c r="T211" s="280">
        <f t="shared" si="37"/>
        <v>400</v>
      </c>
    </row>
    <row r="212" spans="1:20" x14ac:dyDescent="0.25">
      <c r="A212" s="279"/>
      <c r="B212" s="279"/>
      <c r="C212" s="279"/>
      <c r="D212" s="279"/>
      <c r="E212" s="279"/>
      <c r="F212" s="279"/>
      <c r="G212" s="279" t="s">
        <v>477</v>
      </c>
      <c r="H212" s="279"/>
      <c r="I212" s="279"/>
      <c r="J212" s="280">
        <v>450</v>
      </c>
      <c r="K212" s="281"/>
      <c r="L212" s="280">
        <v>1500</v>
      </c>
      <c r="M212" s="281"/>
      <c r="N212" s="280">
        <f t="shared" si="36"/>
        <v>-1050</v>
      </c>
      <c r="O212" s="282"/>
      <c r="P212" s="280">
        <v>0</v>
      </c>
      <c r="Q212" s="281"/>
      <c r="R212" s="280">
        <v>1500</v>
      </c>
      <c r="S212" s="281"/>
      <c r="T212" s="280">
        <f t="shared" si="37"/>
        <v>0</v>
      </c>
    </row>
    <row r="213" spans="1:20" x14ac:dyDescent="0.25">
      <c r="A213" s="279"/>
      <c r="B213" s="279"/>
      <c r="C213" s="279"/>
      <c r="D213" s="279"/>
      <c r="E213" s="279"/>
      <c r="F213" s="279"/>
      <c r="G213" s="279" t="s">
        <v>478</v>
      </c>
      <c r="H213" s="279"/>
      <c r="I213" s="279"/>
      <c r="J213" s="280">
        <v>18959.39</v>
      </c>
      <c r="K213" s="281"/>
      <c r="L213" s="280">
        <v>18000</v>
      </c>
      <c r="M213" s="281"/>
      <c r="N213" s="280">
        <f t="shared" si="36"/>
        <v>959.39</v>
      </c>
      <c r="O213" s="282"/>
      <c r="P213" s="280">
        <v>0</v>
      </c>
      <c r="Q213" s="281"/>
      <c r="R213" s="286">
        <v>15000</v>
      </c>
      <c r="S213" s="281"/>
      <c r="T213" s="280">
        <f t="shared" si="37"/>
        <v>-3000</v>
      </c>
    </row>
    <row r="214" spans="1:20" x14ac:dyDescent="0.25">
      <c r="A214" s="279"/>
      <c r="B214" s="279"/>
      <c r="C214" s="279"/>
      <c r="D214" s="279"/>
      <c r="E214" s="279"/>
      <c r="F214" s="279"/>
      <c r="G214" s="279" t="s">
        <v>479</v>
      </c>
      <c r="H214" s="279"/>
      <c r="I214" s="279"/>
      <c r="J214" s="280">
        <v>0</v>
      </c>
      <c r="K214" s="281"/>
      <c r="L214" s="280">
        <v>1200</v>
      </c>
      <c r="M214" s="281"/>
      <c r="N214" s="280">
        <f t="shared" si="36"/>
        <v>-1200</v>
      </c>
      <c r="O214" s="282"/>
      <c r="P214" s="280">
        <v>0</v>
      </c>
      <c r="Q214" s="281"/>
      <c r="R214" s="286">
        <v>0</v>
      </c>
      <c r="S214" s="281"/>
      <c r="T214" s="280">
        <f t="shared" si="37"/>
        <v>-1200</v>
      </c>
    </row>
    <row r="215" spans="1:20" x14ac:dyDescent="0.25">
      <c r="A215" s="279"/>
      <c r="B215" s="279"/>
      <c r="C215" s="279"/>
      <c r="D215" s="279"/>
      <c r="E215" s="279"/>
      <c r="F215" s="279"/>
      <c r="G215" s="279" t="s">
        <v>480</v>
      </c>
      <c r="H215" s="279"/>
      <c r="I215" s="279"/>
      <c r="J215" s="280">
        <v>18.399999999999999</v>
      </c>
      <c r="K215" s="281"/>
      <c r="L215" s="280">
        <v>0</v>
      </c>
      <c r="M215" s="281"/>
      <c r="N215" s="280">
        <f t="shared" si="36"/>
        <v>18.399999999999999</v>
      </c>
      <c r="O215" s="282"/>
      <c r="P215" s="280">
        <v>0</v>
      </c>
      <c r="Q215" s="281"/>
      <c r="R215" s="286">
        <v>100</v>
      </c>
      <c r="S215" s="281"/>
      <c r="T215" s="280">
        <f t="shared" si="37"/>
        <v>100</v>
      </c>
    </row>
    <row r="216" spans="1:20" x14ac:dyDescent="0.25">
      <c r="A216" s="279"/>
      <c r="B216" s="279"/>
      <c r="C216" s="279"/>
      <c r="D216" s="279"/>
      <c r="E216" s="279"/>
      <c r="F216" s="279"/>
      <c r="G216" s="279" t="s">
        <v>481</v>
      </c>
      <c r="H216" s="279"/>
      <c r="I216" s="279"/>
      <c r="J216" s="280">
        <v>1250</v>
      </c>
      <c r="K216" s="281"/>
      <c r="L216" s="280">
        <v>750</v>
      </c>
      <c r="M216" s="281"/>
      <c r="N216" s="280">
        <f t="shared" si="36"/>
        <v>500</v>
      </c>
      <c r="O216" s="282"/>
      <c r="P216" s="280">
        <v>0</v>
      </c>
      <c r="Q216" s="281"/>
      <c r="R216" s="286">
        <v>1500</v>
      </c>
      <c r="S216" s="281"/>
      <c r="T216" s="280">
        <f t="shared" si="37"/>
        <v>750</v>
      </c>
    </row>
    <row r="217" spans="1:20" x14ac:dyDescent="0.25">
      <c r="A217" s="279"/>
      <c r="B217" s="279"/>
      <c r="C217" s="279"/>
      <c r="D217" s="279"/>
      <c r="E217" s="279"/>
      <c r="F217" s="279"/>
      <c r="G217" s="279" t="s">
        <v>322</v>
      </c>
      <c r="H217" s="279"/>
      <c r="I217" s="279"/>
      <c r="J217" s="280">
        <v>0</v>
      </c>
      <c r="K217" s="281"/>
      <c r="L217" s="280">
        <v>0</v>
      </c>
      <c r="M217" s="281"/>
      <c r="N217" s="280">
        <f t="shared" si="36"/>
        <v>0</v>
      </c>
      <c r="O217" s="282"/>
      <c r="P217" s="280">
        <v>0</v>
      </c>
      <c r="Q217" s="281"/>
      <c r="R217" s="286">
        <v>300</v>
      </c>
      <c r="S217" s="281"/>
      <c r="T217" s="280">
        <f t="shared" si="37"/>
        <v>300</v>
      </c>
    </row>
    <row r="218" spans="1:20" x14ac:dyDescent="0.25">
      <c r="A218" s="279"/>
      <c r="B218" s="279"/>
      <c r="C218" s="279"/>
      <c r="D218" s="279"/>
      <c r="E218" s="279"/>
      <c r="F218" s="279"/>
      <c r="G218" s="279" t="s">
        <v>482</v>
      </c>
      <c r="H218" s="279"/>
      <c r="I218" s="279"/>
      <c r="J218" s="280">
        <v>0</v>
      </c>
      <c r="K218" s="281"/>
      <c r="L218" s="280">
        <v>750</v>
      </c>
      <c r="M218" s="281"/>
      <c r="N218" s="280">
        <f t="shared" si="36"/>
        <v>-750</v>
      </c>
      <c r="O218" s="282"/>
      <c r="P218" s="280">
        <v>0</v>
      </c>
      <c r="Q218" s="281"/>
      <c r="R218" s="286">
        <v>500</v>
      </c>
      <c r="S218" s="281"/>
      <c r="T218" s="280">
        <f t="shared" si="37"/>
        <v>-250</v>
      </c>
    </row>
    <row r="219" spans="1:20" ht="15.75" thickBot="1" x14ac:dyDescent="0.3">
      <c r="A219" s="279"/>
      <c r="B219" s="279"/>
      <c r="C219" s="279"/>
      <c r="D219" s="279"/>
      <c r="E219" s="279"/>
      <c r="F219" s="279"/>
      <c r="G219" s="279" t="s">
        <v>152</v>
      </c>
      <c r="H219" s="279"/>
      <c r="I219" s="279"/>
      <c r="J219" s="284">
        <v>0</v>
      </c>
      <c r="K219" s="281"/>
      <c r="L219" s="284">
        <v>0</v>
      </c>
      <c r="M219" s="281"/>
      <c r="N219" s="284">
        <f t="shared" si="36"/>
        <v>0</v>
      </c>
      <c r="O219" s="282"/>
      <c r="P219" s="284">
        <v>0</v>
      </c>
      <c r="Q219" s="281"/>
      <c r="R219" s="284">
        <v>0</v>
      </c>
      <c r="S219" s="281"/>
      <c r="T219" s="284">
        <f t="shared" si="37"/>
        <v>0</v>
      </c>
    </row>
    <row r="220" spans="1:20" x14ac:dyDescent="0.25">
      <c r="A220" s="279"/>
      <c r="B220" s="279"/>
      <c r="C220" s="279"/>
      <c r="D220" s="279"/>
      <c r="E220" s="279"/>
      <c r="F220" s="279" t="s">
        <v>324</v>
      </c>
      <c r="G220" s="279"/>
      <c r="H220" s="279"/>
      <c r="I220" s="279"/>
      <c r="J220" s="280">
        <f>ROUND(SUM(J208:J219),5)</f>
        <v>20739.009999999998</v>
      </c>
      <c r="K220" s="281"/>
      <c r="L220" s="280">
        <f>ROUND(SUM(L208:L219),5)</f>
        <v>23300</v>
      </c>
      <c r="M220" s="281"/>
      <c r="N220" s="280">
        <f t="shared" si="36"/>
        <v>-2560.9899999999998</v>
      </c>
      <c r="O220" s="282"/>
      <c r="P220" s="280">
        <f>ROUND(SUM(P208:P219),5)</f>
        <v>0</v>
      </c>
      <c r="Q220" s="281"/>
      <c r="R220" s="299">
        <f>SUM(R209:R219)</f>
        <v>20300</v>
      </c>
      <c r="S220" s="281"/>
      <c r="T220" s="280">
        <f t="shared" si="37"/>
        <v>-3000</v>
      </c>
    </row>
    <row r="221" spans="1:20" x14ac:dyDescent="0.25">
      <c r="A221" s="279"/>
      <c r="B221" s="279"/>
      <c r="C221" s="279"/>
      <c r="D221" s="279"/>
      <c r="E221" s="279"/>
      <c r="F221" s="279" t="s">
        <v>88</v>
      </c>
      <c r="G221" s="279"/>
      <c r="H221" s="279"/>
      <c r="I221" s="279"/>
      <c r="J221" s="280"/>
      <c r="K221" s="281"/>
      <c r="L221" s="280"/>
      <c r="M221" s="281"/>
      <c r="N221" s="280"/>
      <c r="O221" s="282"/>
      <c r="P221" s="280"/>
      <c r="Q221" s="281"/>
      <c r="R221" s="280"/>
      <c r="S221" s="281"/>
      <c r="T221" s="280"/>
    </row>
    <row r="222" spans="1:20" x14ac:dyDescent="0.25">
      <c r="A222" s="279"/>
      <c r="B222" s="279"/>
      <c r="C222" s="279"/>
      <c r="D222" s="279"/>
      <c r="E222" s="279"/>
      <c r="F222" s="279"/>
      <c r="G222" s="279" t="s">
        <v>474</v>
      </c>
      <c r="H222" s="279"/>
      <c r="I222" s="279"/>
      <c r="J222" s="280">
        <v>0</v>
      </c>
      <c r="K222" s="281"/>
      <c r="L222" s="280">
        <v>75</v>
      </c>
      <c r="M222" s="281"/>
      <c r="N222" s="280">
        <f t="shared" ref="N222:N231" si="38">ROUND((J222-L222),5)</f>
        <v>-75</v>
      </c>
      <c r="O222" s="282"/>
      <c r="P222" s="280">
        <v>0</v>
      </c>
      <c r="Q222" s="281"/>
      <c r="R222" s="286">
        <v>0</v>
      </c>
      <c r="S222" s="281"/>
      <c r="T222" s="280">
        <f t="shared" si="37"/>
        <v>-75</v>
      </c>
    </row>
    <row r="223" spans="1:20" x14ac:dyDescent="0.25">
      <c r="A223" s="279"/>
      <c r="B223" s="279"/>
      <c r="C223" s="279"/>
      <c r="D223" s="279"/>
      <c r="E223" s="279"/>
      <c r="F223" s="279"/>
      <c r="G223" s="279" t="s">
        <v>475</v>
      </c>
      <c r="H223" s="279"/>
      <c r="I223" s="279"/>
      <c r="J223" s="280">
        <v>60.42</v>
      </c>
      <c r="K223" s="281"/>
      <c r="L223" s="280">
        <v>50</v>
      </c>
      <c r="M223" s="281"/>
      <c r="N223" s="280">
        <f t="shared" si="38"/>
        <v>10.42</v>
      </c>
      <c r="O223" s="282"/>
      <c r="P223" s="280">
        <v>0</v>
      </c>
      <c r="Q223" s="281"/>
      <c r="R223" s="286">
        <v>75</v>
      </c>
      <c r="S223" s="281"/>
      <c r="T223" s="280">
        <f t="shared" si="37"/>
        <v>25</v>
      </c>
    </row>
    <row r="224" spans="1:20" x14ac:dyDescent="0.25">
      <c r="A224" s="279"/>
      <c r="B224" s="279"/>
      <c r="C224" s="279"/>
      <c r="D224" s="279"/>
      <c r="E224" s="279"/>
      <c r="F224" s="279"/>
      <c r="G224" s="279" t="s">
        <v>483</v>
      </c>
      <c r="H224" s="279"/>
      <c r="I224" s="279"/>
      <c r="J224" s="280">
        <v>0</v>
      </c>
      <c r="K224" s="281"/>
      <c r="L224" s="280">
        <v>250</v>
      </c>
      <c r="M224" s="281"/>
      <c r="N224" s="280">
        <f t="shared" si="38"/>
        <v>-250</v>
      </c>
      <c r="O224" s="282"/>
      <c r="P224" s="280">
        <v>0</v>
      </c>
      <c r="Q224" s="281"/>
      <c r="R224" s="280">
        <v>250</v>
      </c>
      <c r="S224" s="281"/>
      <c r="T224" s="280">
        <f t="shared" si="37"/>
        <v>0</v>
      </c>
    </row>
    <row r="225" spans="1:20" x14ac:dyDescent="0.25">
      <c r="A225" s="279"/>
      <c r="B225" s="279"/>
      <c r="C225" s="279"/>
      <c r="D225" s="279"/>
      <c r="E225" s="279"/>
      <c r="F225" s="279"/>
      <c r="G225" s="279" t="s">
        <v>477</v>
      </c>
      <c r="H225" s="279"/>
      <c r="I225" s="279"/>
      <c r="J225" s="280">
        <v>0</v>
      </c>
      <c r="K225" s="281"/>
      <c r="L225" s="280">
        <v>500</v>
      </c>
      <c r="M225" s="281"/>
      <c r="N225" s="280">
        <f t="shared" si="38"/>
        <v>-500</v>
      </c>
      <c r="O225" s="282"/>
      <c r="P225" s="280">
        <v>0</v>
      </c>
      <c r="Q225" s="281"/>
      <c r="R225" s="286">
        <v>0</v>
      </c>
      <c r="S225" s="281"/>
      <c r="T225" s="280">
        <f t="shared" si="37"/>
        <v>-500</v>
      </c>
    </row>
    <row r="226" spans="1:20" x14ac:dyDescent="0.25">
      <c r="A226" s="279"/>
      <c r="B226" s="279"/>
      <c r="C226" s="279"/>
      <c r="D226" s="279"/>
      <c r="E226" s="279"/>
      <c r="F226" s="279"/>
      <c r="G226" s="279" t="s">
        <v>478</v>
      </c>
      <c r="H226" s="279"/>
      <c r="I226" s="279"/>
      <c r="J226" s="280">
        <v>3817.96</v>
      </c>
      <c r="K226" s="281"/>
      <c r="L226" s="280">
        <v>5000</v>
      </c>
      <c r="M226" s="281"/>
      <c r="N226" s="280">
        <f t="shared" si="38"/>
        <v>-1182.04</v>
      </c>
      <c r="O226" s="282"/>
      <c r="P226" s="280">
        <v>0</v>
      </c>
      <c r="Q226" s="281"/>
      <c r="R226" s="286">
        <v>2000</v>
      </c>
      <c r="S226" s="281"/>
      <c r="T226" s="280">
        <f t="shared" si="37"/>
        <v>-3000</v>
      </c>
    </row>
    <row r="227" spans="1:20" x14ac:dyDescent="0.25">
      <c r="A227" s="279"/>
      <c r="B227" s="279"/>
      <c r="C227" s="279"/>
      <c r="D227" s="279"/>
      <c r="E227" s="279"/>
      <c r="F227" s="279"/>
      <c r="G227" s="279" t="s">
        <v>479</v>
      </c>
      <c r="H227" s="279"/>
      <c r="I227" s="279"/>
      <c r="J227" s="280">
        <v>0</v>
      </c>
      <c r="K227" s="281"/>
      <c r="L227" s="280">
        <v>225</v>
      </c>
      <c r="M227" s="281"/>
      <c r="N227" s="280">
        <f t="shared" si="38"/>
        <v>-225</v>
      </c>
      <c r="O227" s="282"/>
      <c r="P227" s="280">
        <v>0</v>
      </c>
      <c r="Q227" s="281"/>
      <c r="R227" s="286">
        <v>0</v>
      </c>
      <c r="S227" s="281"/>
      <c r="T227" s="280">
        <f t="shared" si="37"/>
        <v>-225</v>
      </c>
    </row>
    <row r="228" spans="1:20" x14ac:dyDescent="0.25">
      <c r="A228" s="279"/>
      <c r="B228" s="279"/>
      <c r="C228" s="279"/>
      <c r="D228" s="279"/>
      <c r="E228" s="279"/>
      <c r="F228" s="279"/>
      <c r="G228" s="279" t="s">
        <v>480</v>
      </c>
      <c r="H228" s="279"/>
      <c r="I228" s="279"/>
      <c r="J228" s="280">
        <v>0</v>
      </c>
      <c r="K228" s="281"/>
      <c r="L228" s="280">
        <v>0</v>
      </c>
      <c r="M228" s="281"/>
      <c r="N228" s="280">
        <f t="shared" si="38"/>
        <v>0</v>
      </c>
      <c r="O228" s="282"/>
      <c r="P228" s="280">
        <v>0</v>
      </c>
      <c r="Q228" s="281"/>
      <c r="R228" s="280">
        <v>0</v>
      </c>
      <c r="S228" s="281"/>
      <c r="T228" s="280">
        <f t="shared" si="37"/>
        <v>0</v>
      </c>
    </row>
    <row r="229" spans="1:20" ht="15.75" thickBot="1" x14ac:dyDescent="0.3">
      <c r="A229" s="279"/>
      <c r="B229" s="279"/>
      <c r="C229" s="279"/>
      <c r="D229" s="279"/>
      <c r="E229" s="279"/>
      <c r="F229" s="279"/>
      <c r="G229" s="279" t="s">
        <v>482</v>
      </c>
      <c r="H229" s="279"/>
      <c r="I229" s="279"/>
      <c r="J229" s="280">
        <v>0</v>
      </c>
      <c r="K229" s="281"/>
      <c r="L229" s="280">
        <v>750</v>
      </c>
      <c r="M229" s="281"/>
      <c r="N229" s="280">
        <f t="shared" si="38"/>
        <v>-750</v>
      </c>
      <c r="O229" s="282"/>
      <c r="P229" s="280">
        <v>0</v>
      </c>
      <c r="Q229" s="281"/>
      <c r="R229" s="286">
        <v>0</v>
      </c>
      <c r="S229" s="281"/>
      <c r="T229" s="284">
        <f t="shared" si="37"/>
        <v>-750</v>
      </c>
    </row>
    <row r="230" spans="1:20" ht="15.75" thickBot="1" x14ac:dyDescent="0.3">
      <c r="A230" s="279"/>
      <c r="B230" s="279"/>
      <c r="C230" s="279"/>
      <c r="D230" s="279"/>
      <c r="E230" s="279"/>
      <c r="F230" s="279" t="s">
        <v>325</v>
      </c>
      <c r="G230" s="279"/>
      <c r="H230" s="279"/>
      <c r="I230" s="279"/>
      <c r="J230" s="287">
        <f>ROUND(SUM(J221:J229),5)</f>
        <v>3878.38</v>
      </c>
      <c r="K230" s="281"/>
      <c r="L230" s="287">
        <f>ROUND(SUM(L221:L229),5)</f>
        <v>6850</v>
      </c>
      <c r="M230" s="281"/>
      <c r="N230" s="287">
        <f t="shared" si="38"/>
        <v>-2971.62</v>
      </c>
      <c r="O230" s="282"/>
      <c r="P230" s="287">
        <f>ROUND(SUM(P221:P229),5)</f>
        <v>0</v>
      </c>
      <c r="Q230" s="281"/>
      <c r="R230" s="300">
        <f>SUM(R222:R229)</f>
        <v>2325</v>
      </c>
      <c r="S230" s="281"/>
      <c r="T230" s="280">
        <f t="shared" si="37"/>
        <v>-4525</v>
      </c>
    </row>
    <row r="231" spans="1:20" x14ac:dyDescent="0.25">
      <c r="A231" s="272"/>
      <c r="B231" s="272"/>
      <c r="C231" s="272"/>
      <c r="D231" s="272"/>
      <c r="E231" s="272" t="s">
        <v>484</v>
      </c>
      <c r="F231" s="272"/>
      <c r="G231" s="272"/>
      <c r="H231" s="272"/>
      <c r="I231" s="272"/>
      <c r="J231" s="273">
        <f>ROUND(J207+J220+J230,5)</f>
        <v>24617.39</v>
      </c>
      <c r="K231" s="272"/>
      <c r="L231" s="273">
        <f>ROUND(L207+L220+L230,5)</f>
        <v>30150</v>
      </c>
      <c r="M231" s="272"/>
      <c r="N231" s="273">
        <f t="shared" si="38"/>
        <v>-5532.61</v>
      </c>
      <c r="O231" s="275"/>
      <c r="P231" s="273">
        <f>ROUND(P207+P220+P230,5)</f>
        <v>0</v>
      </c>
      <c r="Q231" s="272"/>
      <c r="R231" s="273">
        <f>R220+R230</f>
        <v>22625</v>
      </c>
      <c r="S231" s="272"/>
      <c r="T231" s="273">
        <f>R231-L231</f>
        <v>-7525</v>
      </c>
    </row>
    <row r="232" spans="1:20" x14ac:dyDescent="0.25">
      <c r="A232" s="272"/>
      <c r="B232" s="272"/>
      <c r="C232" s="272"/>
      <c r="D232" s="272"/>
      <c r="E232" s="272" t="s">
        <v>485</v>
      </c>
      <c r="F232" s="272"/>
      <c r="G232" s="272"/>
      <c r="H232" s="272"/>
      <c r="I232" s="272"/>
      <c r="J232" s="273"/>
      <c r="K232" s="272"/>
      <c r="L232" s="273"/>
      <c r="M232" s="272"/>
      <c r="N232" s="273"/>
      <c r="O232" s="275"/>
      <c r="P232" s="273"/>
      <c r="Q232" s="272"/>
      <c r="R232" s="273">
        <v>0</v>
      </c>
      <c r="S232" s="272"/>
      <c r="T232" s="273"/>
    </row>
    <row r="233" spans="1:20" x14ac:dyDescent="0.25">
      <c r="A233" s="279"/>
      <c r="B233" s="279"/>
      <c r="C233" s="279"/>
      <c r="D233" s="279"/>
      <c r="E233" s="279" t="s">
        <v>486</v>
      </c>
      <c r="F233" s="279"/>
      <c r="G233" s="279"/>
      <c r="H233" s="279"/>
      <c r="I233" s="279"/>
      <c r="J233" s="280"/>
      <c r="K233" s="281"/>
      <c r="L233" s="280"/>
      <c r="M233" s="281"/>
      <c r="N233" s="280"/>
      <c r="O233" s="282"/>
      <c r="P233" s="280"/>
      <c r="Q233" s="281"/>
      <c r="R233" s="280"/>
      <c r="S233" s="281"/>
      <c r="T233" s="280"/>
    </row>
    <row r="234" spans="1:20" x14ac:dyDescent="0.25">
      <c r="A234" s="279"/>
      <c r="B234" s="279"/>
      <c r="C234" s="279"/>
      <c r="D234" s="279"/>
      <c r="E234" s="279"/>
      <c r="F234" s="279" t="s">
        <v>487</v>
      </c>
      <c r="G234" s="279"/>
      <c r="H234" s="279"/>
      <c r="I234" s="279"/>
      <c r="J234" s="280">
        <v>0</v>
      </c>
      <c r="K234" s="281"/>
      <c r="L234" s="280">
        <v>7000</v>
      </c>
      <c r="M234" s="281"/>
      <c r="N234" s="280">
        <f>ROUND((J234-L234),5)</f>
        <v>-7000</v>
      </c>
      <c r="O234" s="282"/>
      <c r="P234" s="280">
        <v>0</v>
      </c>
      <c r="Q234" s="281"/>
      <c r="R234" s="286">
        <v>7000</v>
      </c>
      <c r="S234" s="281"/>
      <c r="T234" s="280">
        <f t="shared" ref="T234:T235" si="39">R234-L234</f>
        <v>0</v>
      </c>
    </row>
    <row r="235" spans="1:20" ht="15.75" thickBot="1" x14ac:dyDescent="0.3">
      <c r="A235" s="279"/>
      <c r="B235" s="279"/>
      <c r="C235" s="279"/>
      <c r="D235" s="279"/>
      <c r="E235" s="279"/>
      <c r="F235" s="279" t="s">
        <v>488</v>
      </c>
      <c r="G235" s="279"/>
      <c r="H235" s="279"/>
      <c r="I235" s="279"/>
      <c r="J235" s="284">
        <v>0</v>
      </c>
      <c r="K235" s="281"/>
      <c r="L235" s="284">
        <v>500</v>
      </c>
      <c r="M235" s="281"/>
      <c r="N235" s="284">
        <f>ROUND((J235-L235),5)</f>
        <v>-500</v>
      </c>
      <c r="O235" s="282"/>
      <c r="P235" s="284">
        <v>0</v>
      </c>
      <c r="Q235" s="281"/>
      <c r="R235" s="285">
        <f>R7-R234</f>
        <v>500</v>
      </c>
      <c r="S235" s="281"/>
      <c r="T235" s="284">
        <f t="shared" si="39"/>
        <v>0</v>
      </c>
    </row>
    <row r="236" spans="1:20" x14ac:dyDescent="0.25">
      <c r="A236" s="272"/>
      <c r="B236" s="272"/>
      <c r="C236" s="272"/>
      <c r="D236" s="272"/>
      <c r="E236" s="272" t="s">
        <v>489</v>
      </c>
      <c r="F236" s="272"/>
      <c r="G236" s="272"/>
      <c r="H236" s="272"/>
      <c r="I236" s="272"/>
      <c r="J236" s="273">
        <f>ROUND(SUM(J233:J235),5)</f>
        <v>0</v>
      </c>
      <c r="K236" s="272"/>
      <c r="L236" s="273">
        <f>ROUND(SUM(L233:L235),5)</f>
        <v>7500</v>
      </c>
      <c r="M236" s="272"/>
      <c r="N236" s="273">
        <f>ROUND((J236-L236),5)</f>
        <v>-7500</v>
      </c>
      <c r="O236" s="275"/>
      <c r="P236" s="273">
        <f>ROUND(SUM(P233:P235),5)</f>
        <v>0</v>
      </c>
      <c r="Q236" s="272"/>
      <c r="R236" s="273">
        <f>ROUND(SUM(R233:R235),5)</f>
        <v>7500</v>
      </c>
      <c r="S236" s="272"/>
      <c r="T236" s="273">
        <f>R236-L236</f>
        <v>0</v>
      </c>
    </row>
    <row r="237" spans="1:20" x14ac:dyDescent="0.25">
      <c r="A237" s="279"/>
      <c r="B237" s="279"/>
      <c r="C237" s="279"/>
      <c r="D237" s="279"/>
      <c r="E237" s="279" t="s">
        <v>490</v>
      </c>
      <c r="F237" s="279"/>
      <c r="G237" s="279"/>
      <c r="H237" s="279"/>
      <c r="I237" s="279"/>
      <c r="J237" s="280"/>
      <c r="K237" s="281"/>
      <c r="L237" s="280"/>
      <c r="M237" s="281"/>
      <c r="N237" s="280"/>
      <c r="O237" s="282"/>
      <c r="P237" s="280"/>
      <c r="Q237" s="281"/>
      <c r="R237" s="280"/>
      <c r="S237" s="281"/>
      <c r="T237" s="280"/>
    </row>
    <row r="238" spans="1:20" x14ac:dyDescent="0.25">
      <c r="A238" s="279"/>
      <c r="B238" s="279"/>
      <c r="C238" s="279"/>
      <c r="D238" s="279"/>
      <c r="E238" s="279"/>
      <c r="F238" s="279" t="s">
        <v>491</v>
      </c>
      <c r="G238" s="279"/>
      <c r="H238" s="279"/>
      <c r="I238" s="279"/>
      <c r="J238" s="280">
        <v>0</v>
      </c>
      <c r="K238" s="281"/>
      <c r="L238" s="280">
        <v>0</v>
      </c>
      <c r="M238" s="281"/>
      <c r="N238" s="280">
        <f>ROUND((J238-L238),5)</f>
        <v>0</v>
      </c>
      <c r="O238" s="282"/>
      <c r="P238" s="280">
        <v>0</v>
      </c>
      <c r="Q238" s="281"/>
      <c r="R238" s="280">
        <v>0</v>
      </c>
      <c r="S238" s="281"/>
      <c r="T238" s="280">
        <f t="shared" ref="T238:T240" si="40">R238-L238</f>
        <v>0</v>
      </c>
    </row>
    <row r="239" spans="1:20" x14ac:dyDescent="0.25">
      <c r="A239" s="279"/>
      <c r="B239" s="279"/>
      <c r="C239" s="279"/>
      <c r="D239" s="279"/>
      <c r="E239" s="279"/>
      <c r="F239" s="283" t="s">
        <v>492</v>
      </c>
      <c r="G239" s="279"/>
      <c r="H239" s="279"/>
      <c r="I239" s="279"/>
      <c r="J239" s="280"/>
      <c r="K239" s="281"/>
      <c r="L239" s="280"/>
      <c r="M239" s="281"/>
      <c r="N239" s="280"/>
      <c r="O239" s="282"/>
      <c r="P239" s="280"/>
      <c r="Q239" s="281"/>
      <c r="R239" s="286">
        <v>1000</v>
      </c>
      <c r="S239" s="281"/>
      <c r="T239" s="280">
        <f t="shared" si="40"/>
        <v>1000</v>
      </c>
    </row>
    <row r="240" spans="1:20" ht="15.75" thickBot="1" x14ac:dyDescent="0.3">
      <c r="A240" s="279"/>
      <c r="B240" s="279"/>
      <c r="C240" s="279"/>
      <c r="D240" s="279"/>
      <c r="E240" s="279"/>
      <c r="F240" s="279" t="s">
        <v>493</v>
      </c>
      <c r="G240" s="279"/>
      <c r="H240" s="279"/>
      <c r="I240" s="279"/>
      <c r="J240" s="284">
        <v>0</v>
      </c>
      <c r="K240" s="281"/>
      <c r="L240" s="284">
        <v>0</v>
      </c>
      <c r="M240" s="281"/>
      <c r="N240" s="284">
        <f>ROUND((J240-L240),5)</f>
        <v>0</v>
      </c>
      <c r="O240" s="282"/>
      <c r="P240" s="284">
        <v>0</v>
      </c>
      <c r="Q240" s="281"/>
      <c r="R240" s="284">
        <v>0</v>
      </c>
      <c r="S240" s="281"/>
      <c r="T240" s="284">
        <f t="shared" si="40"/>
        <v>0</v>
      </c>
    </row>
    <row r="241" spans="1:20" x14ac:dyDescent="0.25">
      <c r="A241" s="272"/>
      <c r="B241" s="272"/>
      <c r="C241" s="272"/>
      <c r="D241" s="272"/>
      <c r="E241" s="272" t="s">
        <v>494</v>
      </c>
      <c r="F241" s="272"/>
      <c r="G241" s="272"/>
      <c r="H241" s="272"/>
      <c r="I241" s="272"/>
      <c r="J241" s="273">
        <f>ROUND(SUM(J237:J240),5)</f>
        <v>0</v>
      </c>
      <c r="K241" s="272"/>
      <c r="L241" s="273">
        <f>ROUND(SUM(L237:L240),5)</f>
        <v>0</v>
      </c>
      <c r="M241" s="272"/>
      <c r="N241" s="273">
        <f>ROUND((J241-L241),5)</f>
        <v>0</v>
      </c>
      <c r="O241" s="275"/>
      <c r="P241" s="273">
        <f>ROUND(SUM(P237:P240),5)</f>
        <v>0</v>
      </c>
      <c r="Q241" s="272"/>
      <c r="R241" s="273">
        <f>ROUND(SUM(R237:R240),5)</f>
        <v>1000</v>
      </c>
      <c r="S241" s="272"/>
      <c r="T241" s="273">
        <f>R241-L241</f>
        <v>1000</v>
      </c>
    </row>
    <row r="242" spans="1:20" x14ac:dyDescent="0.25">
      <c r="A242" s="279"/>
      <c r="B242" s="279"/>
      <c r="C242" s="279"/>
      <c r="D242" s="279"/>
      <c r="E242" s="279" t="s">
        <v>495</v>
      </c>
      <c r="F242" s="279"/>
      <c r="G242" s="279"/>
      <c r="H242" s="279"/>
      <c r="I242" s="279"/>
      <c r="J242" s="280"/>
      <c r="K242" s="281"/>
      <c r="L242" s="280"/>
      <c r="M242" s="281"/>
      <c r="N242" s="280"/>
      <c r="O242" s="282"/>
      <c r="P242" s="280"/>
      <c r="Q242" s="281"/>
      <c r="R242" s="280"/>
      <c r="S242" s="281"/>
      <c r="T242" s="280"/>
    </row>
    <row r="243" spans="1:20" x14ac:dyDescent="0.25">
      <c r="A243" s="279"/>
      <c r="B243" s="279"/>
      <c r="C243" s="279"/>
      <c r="D243" s="279"/>
      <c r="E243" s="279"/>
      <c r="F243" s="279" t="s">
        <v>496</v>
      </c>
      <c r="G243" s="279"/>
      <c r="H243" s="279"/>
      <c r="I243" s="279"/>
      <c r="J243" s="280">
        <v>0</v>
      </c>
      <c r="K243" s="281"/>
      <c r="L243" s="280">
        <v>0</v>
      </c>
      <c r="M243" s="281"/>
      <c r="N243" s="280">
        <f>ROUND((J243-L243),5)</f>
        <v>0</v>
      </c>
      <c r="O243" s="282"/>
      <c r="P243" s="280">
        <v>0</v>
      </c>
      <c r="Q243" s="281"/>
      <c r="R243" s="280">
        <v>0</v>
      </c>
      <c r="S243" s="281"/>
      <c r="T243" s="280">
        <f t="shared" ref="T243:T249" si="41">R243-L243</f>
        <v>0</v>
      </c>
    </row>
    <row r="244" spans="1:20" ht="15.75" thickBot="1" x14ac:dyDescent="0.3">
      <c r="A244" s="279"/>
      <c r="B244" s="279"/>
      <c r="C244" s="279"/>
      <c r="D244" s="279"/>
      <c r="E244" s="279"/>
      <c r="F244" s="279" t="s">
        <v>497</v>
      </c>
      <c r="G244" s="279"/>
      <c r="H244" s="279"/>
      <c r="I244" s="279"/>
      <c r="J244" s="284">
        <v>3050</v>
      </c>
      <c r="K244" s="281"/>
      <c r="L244" s="284">
        <v>5000</v>
      </c>
      <c r="M244" s="281"/>
      <c r="N244" s="284">
        <f>ROUND((J244-L244),5)</f>
        <v>-1950</v>
      </c>
      <c r="O244" s="282"/>
      <c r="P244" s="284">
        <v>0</v>
      </c>
      <c r="Q244" s="281"/>
      <c r="R244" s="285">
        <v>5000</v>
      </c>
      <c r="S244" s="281"/>
      <c r="T244" s="284">
        <f t="shared" si="41"/>
        <v>0</v>
      </c>
    </row>
    <row r="245" spans="1:20" x14ac:dyDescent="0.25">
      <c r="A245" s="272"/>
      <c r="B245" s="272"/>
      <c r="C245" s="272"/>
      <c r="D245" s="272"/>
      <c r="E245" s="272" t="s">
        <v>498</v>
      </c>
      <c r="F245" s="272"/>
      <c r="G245" s="272"/>
      <c r="H245" s="272"/>
      <c r="I245" s="272"/>
      <c r="J245" s="273">
        <f>ROUND(SUM(J242:J244),5)</f>
        <v>3050</v>
      </c>
      <c r="K245" s="272"/>
      <c r="L245" s="273">
        <f>ROUND(SUM(L242:L244),5)</f>
        <v>5000</v>
      </c>
      <c r="M245" s="272"/>
      <c r="N245" s="273">
        <f>ROUND((J245-L245),5)</f>
        <v>-1950</v>
      </c>
      <c r="O245" s="275"/>
      <c r="P245" s="273">
        <f>ROUND(SUM(P242:P244),5)</f>
        <v>0</v>
      </c>
      <c r="Q245" s="272"/>
      <c r="R245" s="273">
        <f>ROUND(SUM(R242:R244),5)</f>
        <v>5000</v>
      </c>
      <c r="S245" s="272"/>
      <c r="T245" s="273">
        <f>R245-L245</f>
        <v>0</v>
      </c>
    </row>
    <row r="246" spans="1:20" x14ac:dyDescent="0.25">
      <c r="A246" s="279"/>
      <c r="B246" s="279"/>
      <c r="C246" s="279"/>
      <c r="D246" s="279"/>
      <c r="E246" s="279" t="s">
        <v>499</v>
      </c>
      <c r="F246" s="279"/>
      <c r="G246" s="279"/>
      <c r="H246" s="279"/>
      <c r="I246" s="279"/>
      <c r="J246" s="280"/>
      <c r="K246" s="281"/>
      <c r="L246" s="280"/>
      <c r="M246" s="281"/>
      <c r="N246" s="280"/>
      <c r="O246" s="282"/>
      <c r="P246" s="280"/>
      <c r="Q246" s="281"/>
      <c r="R246" s="280"/>
      <c r="S246" s="281"/>
      <c r="T246" s="280"/>
    </row>
    <row r="247" spans="1:20" x14ac:dyDescent="0.25">
      <c r="A247" s="279"/>
      <c r="B247" s="279"/>
      <c r="C247" s="279"/>
      <c r="D247" s="279"/>
      <c r="E247" s="279"/>
      <c r="F247" s="279" t="s">
        <v>500</v>
      </c>
      <c r="G247" s="279"/>
      <c r="H247" s="279"/>
      <c r="I247" s="279"/>
      <c r="J247" s="280">
        <v>978</v>
      </c>
      <c r="K247" s="281"/>
      <c r="L247" s="280">
        <v>1075</v>
      </c>
      <c r="M247" s="281"/>
      <c r="N247" s="280">
        <f>ROUND((J247-L247),5)</f>
        <v>-97</v>
      </c>
      <c r="O247" s="282"/>
      <c r="P247" s="280">
        <v>0</v>
      </c>
      <c r="Q247" s="281"/>
      <c r="R247" s="286">
        <f>R60</f>
        <v>1062</v>
      </c>
      <c r="S247" s="281"/>
      <c r="T247" s="280">
        <f t="shared" si="41"/>
        <v>-13</v>
      </c>
    </row>
    <row r="248" spans="1:20" x14ac:dyDescent="0.25">
      <c r="A248" s="279"/>
      <c r="B248" s="279"/>
      <c r="C248" s="279"/>
      <c r="D248" s="279"/>
      <c r="E248" s="279"/>
      <c r="F248" s="279" t="s">
        <v>501</v>
      </c>
      <c r="G248" s="279"/>
      <c r="H248" s="279"/>
      <c r="I248" s="279"/>
      <c r="J248" s="280">
        <v>0</v>
      </c>
      <c r="K248" s="281"/>
      <c r="L248" s="280">
        <v>0</v>
      </c>
      <c r="M248" s="281"/>
      <c r="N248" s="280">
        <f>ROUND((J248-L248),5)</f>
        <v>0</v>
      </c>
      <c r="O248" s="282"/>
      <c r="P248" s="280">
        <v>0</v>
      </c>
      <c r="Q248" s="281"/>
      <c r="R248" s="280">
        <f>R58</f>
        <v>2000</v>
      </c>
      <c r="S248" s="281"/>
      <c r="T248" s="280">
        <f t="shared" si="41"/>
        <v>2000</v>
      </c>
    </row>
    <row r="249" spans="1:20" ht="15.75" thickBot="1" x14ac:dyDescent="0.3">
      <c r="A249" s="279"/>
      <c r="B249" s="279"/>
      <c r="C249" s="279"/>
      <c r="D249" s="279"/>
      <c r="E249" s="279"/>
      <c r="F249" s="279" t="s">
        <v>502</v>
      </c>
      <c r="G249" s="279"/>
      <c r="H249" s="279"/>
      <c r="I249" s="279"/>
      <c r="J249" s="284">
        <v>0</v>
      </c>
      <c r="K249" s="281"/>
      <c r="L249" s="284">
        <v>2000</v>
      </c>
      <c r="M249" s="281"/>
      <c r="N249" s="284">
        <f>ROUND((J249-L249),5)</f>
        <v>-2000</v>
      </c>
      <c r="O249" s="282"/>
      <c r="P249" s="284">
        <v>0</v>
      </c>
      <c r="Q249" s="281"/>
      <c r="R249" s="285">
        <f>R59</f>
        <v>5000</v>
      </c>
      <c r="S249" s="281"/>
      <c r="T249" s="284">
        <f t="shared" si="41"/>
        <v>3000</v>
      </c>
    </row>
    <row r="250" spans="1:20" x14ac:dyDescent="0.25">
      <c r="A250" s="272"/>
      <c r="B250" s="272"/>
      <c r="C250" s="272"/>
      <c r="D250" s="272"/>
      <c r="E250" s="272" t="s">
        <v>503</v>
      </c>
      <c r="F250" s="272"/>
      <c r="G250" s="272"/>
      <c r="H250" s="272"/>
      <c r="I250" s="272"/>
      <c r="J250" s="273">
        <f>ROUND(SUM(J246:J249),5)</f>
        <v>978</v>
      </c>
      <c r="K250" s="272"/>
      <c r="L250" s="273">
        <f>ROUND(SUM(L246:L249),5)</f>
        <v>3075</v>
      </c>
      <c r="M250" s="272"/>
      <c r="N250" s="273">
        <f>ROUND((J250-L250),5)</f>
        <v>-2097</v>
      </c>
      <c r="O250" s="275"/>
      <c r="P250" s="273">
        <f>ROUND(SUM(P246:P249),5)</f>
        <v>0</v>
      </c>
      <c r="Q250" s="272"/>
      <c r="R250" s="273">
        <f>SUM(R247:R249)</f>
        <v>8062</v>
      </c>
      <c r="S250" s="272"/>
      <c r="T250" s="273">
        <f>R250-L250</f>
        <v>4987</v>
      </c>
    </row>
    <row r="251" spans="1:20" x14ac:dyDescent="0.25">
      <c r="A251" s="235"/>
      <c r="B251" s="235"/>
      <c r="C251" s="235"/>
      <c r="D251" s="235"/>
      <c r="E251" s="235" t="s">
        <v>504</v>
      </c>
      <c r="F251" s="235"/>
      <c r="G251" s="235"/>
      <c r="H251" s="235"/>
      <c r="I251" s="235"/>
      <c r="J251" s="268"/>
      <c r="K251" s="269"/>
      <c r="L251" s="268"/>
      <c r="M251" s="269"/>
      <c r="N251" s="268"/>
      <c r="P251" s="268"/>
      <c r="Q251" s="269"/>
      <c r="R251" s="268"/>
      <c r="S251" s="269"/>
      <c r="T251" s="268"/>
    </row>
    <row r="252" spans="1:20" ht="15.75" thickBot="1" x14ac:dyDescent="0.3">
      <c r="A252" s="235"/>
      <c r="B252" s="235"/>
      <c r="C252" s="235"/>
      <c r="D252" s="235"/>
      <c r="E252" s="235"/>
      <c r="F252" s="235" t="s">
        <v>505</v>
      </c>
      <c r="G252" s="235"/>
      <c r="H252" s="235"/>
      <c r="I252" s="235"/>
      <c r="J252" s="270">
        <v>978</v>
      </c>
      <c r="K252" s="269"/>
      <c r="L252" s="270">
        <v>1075</v>
      </c>
      <c r="M252" s="269"/>
      <c r="N252" s="270">
        <f>ROUND((J252-L252),5)</f>
        <v>-97</v>
      </c>
      <c r="P252" s="270">
        <v>0</v>
      </c>
      <c r="Q252" s="269"/>
      <c r="R252" s="284">
        <f>R63</f>
        <v>1062</v>
      </c>
      <c r="S252" s="269"/>
      <c r="T252" s="284">
        <f t="shared" ref="T252" si="42">R252-L252</f>
        <v>-13</v>
      </c>
    </row>
    <row r="253" spans="1:20" x14ac:dyDescent="0.25">
      <c r="A253" s="272"/>
      <c r="B253" s="272"/>
      <c r="C253" s="272"/>
      <c r="D253" s="272"/>
      <c r="E253" s="272" t="s">
        <v>506</v>
      </c>
      <c r="F253" s="272"/>
      <c r="G253" s="272"/>
      <c r="H253" s="272"/>
      <c r="I253" s="272"/>
      <c r="J253" s="273">
        <f>ROUND(SUM(J251:J252),5)</f>
        <v>978</v>
      </c>
      <c r="K253" s="272"/>
      <c r="L253" s="273">
        <f>ROUND(SUM(L251:L252),5)</f>
        <v>1075</v>
      </c>
      <c r="M253" s="272"/>
      <c r="N253" s="273">
        <f>ROUND((J253-L253),5)</f>
        <v>-97</v>
      </c>
      <c r="O253" s="275"/>
      <c r="P253" s="273">
        <f>ROUND(SUM(P251:P252),5)</f>
        <v>0</v>
      </c>
      <c r="Q253" s="272"/>
      <c r="R253" s="273">
        <f>R252</f>
        <v>1062</v>
      </c>
      <c r="S253" s="272"/>
      <c r="T253" s="273">
        <f>R253-L253</f>
        <v>-13</v>
      </c>
    </row>
    <row r="254" spans="1:20" x14ac:dyDescent="0.25">
      <c r="A254" s="235"/>
      <c r="B254" s="235"/>
      <c r="C254" s="235"/>
      <c r="D254" s="235"/>
      <c r="E254" s="235" t="s">
        <v>507</v>
      </c>
      <c r="F254" s="235"/>
      <c r="G254" s="235"/>
      <c r="H254" s="235"/>
      <c r="I254" s="235"/>
      <c r="J254" s="268"/>
      <c r="K254" s="269"/>
      <c r="L254" s="268"/>
      <c r="M254" s="269"/>
      <c r="N254" s="268"/>
      <c r="P254" s="268"/>
      <c r="Q254" s="269"/>
      <c r="R254" s="268"/>
      <c r="S254" s="269"/>
      <c r="T254" s="268"/>
    </row>
    <row r="255" spans="1:20" x14ac:dyDescent="0.25">
      <c r="A255" s="235"/>
      <c r="B255" s="235"/>
      <c r="C255" s="235"/>
      <c r="D255" s="235"/>
      <c r="E255" s="235"/>
      <c r="F255" s="235" t="s">
        <v>508</v>
      </c>
      <c r="G255" s="235"/>
      <c r="H255" s="235"/>
      <c r="I255" s="235"/>
      <c r="J255" s="268">
        <v>0</v>
      </c>
      <c r="K255" s="269"/>
      <c r="L255" s="268">
        <v>0</v>
      </c>
      <c r="M255" s="269"/>
      <c r="N255" s="268">
        <f>ROUND((J255-L255),5)</f>
        <v>0</v>
      </c>
      <c r="P255" s="268">
        <v>0</v>
      </c>
      <c r="Q255" s="269"/>
      <c r="R255" s="268">
        <v>0</v>
      </c>
      <c r="S255" s="269"/>
      <c r="T255" s="280">
        <f t="shared" ref="T255:T259" si="43">R255-L255</f>
        <v>0</v>
      </c>
    </row>
    <row r="256" spans="1:20" ht="15.75" thickBot="1" x14ac:dyDescent="0.3">
      <c r="A256" s="235"/>
      <c r="B256" s="235"/>
      <c r="C256" s="235"/>
      <c r="D256" s="235"/>
      <c r="E256" s="235"/>
      <c r="F256" s="235" t="s">
        <v>509</v>
      </c>
      <c r="G256" s="235"/>
      <c r="H256" s="235"/>
      <c r="I256" s="235"/>
      <c r="J256" s="270">
        <v>0</v>
      </c>
      <c r="K256" s="269"/>
      <c r="L256" s="270">
        <v>0</v>
      </c>
      <c r="M256" s="269"/>
      <c r="N256" s="270">
        <f>ROUND((J256-L256),5)</f>
        <v>0</v>
      </c>
      <c r="P256" s="270">
        <v>0</v>
      </c>
      <c r="Q256" s="269"/>
      <c r="R256" s="270">
        <v>0</v>
      </c>
      <c r="S256" s="269"/>
      <c r="T256" s="284">
        <f t="shared" si="43"/>
        <v>0</v>
      </c>
    </row>
    <row r="257" spans="1:20" x14ac:dyDescent="0.25">
      <c r="A257" s="235"/>
      <c r="B257" s="235"/>
      <c r="C257" s="235"/>
      <c r="D257" s="235"/>
      <c r="E257" s="235" t="s">
        <v>510</v>
      </c>
      <c r="F257" s="235"/>
      <c r="G257" s="235"/>
      <c r="H257" s="235"/>
      <c r="I257" s="235"/>
      <c r="J257" s="268">
        <f>ROUND(SUM(J254:J256),5)</f>
        <v>0</v>
      </c>
      <c r="K257" s="269"/>
      <c r="L257" s="268">
        <f>ROUND(SUM(L254:L256),5)</f>
        <v>0</v>
      </c>
      <c r="M257" s="269"/>
      <c r="N257" s="268">
        <f>ROUND((J257-L257),5)</f>
        <v>0</v>
      </c>
      <c r="P257" s="268">
        <f>ROUND(SUM(P254:P256),5)</f>
        <v>0</v>
      </c>
      <c r="Q257" s="269"/>
      <c r="R257" s="268">
        <f>ROUND(SUM(R254:R256),5)</f>
        <v>0</v>
      </c>
      <c r="S257" s="269"/>
      <c r="T257" s="273">
        <f>R257-L257</f>
        <v>0</v>
      </c>
    </row>
    <row r="258" spans="1:20" x14ac:dyDescent="0.25">
      <c r="A258" s="235"/>
      <c r="B258" s="235"/>
      <c r="C258" s="235"/>
      <c r="D258" s="235"/>
      <c r="E258" s="235" t="s">
        <v>511</v>
      </c>
      <c r="F258" s="235"/>
      <c r="G258" s="235"/>
      <c r="H258" s="235"/>
      <c r="I258" s="235"/>
      <c r="J258" s="268"/>
      <c r="K258" s="269"/>
      <c r="L258" s="268"/>
      <c r="M258" s="269"/>
      <c r="N258" s="268"/>
      <c r="P258" s="268"/>
      <c r="Q258" s="269"/>
      <c r="R258" s="268"/>
      <c r="S258" s="269"/>
      <c r="T258" s="268"/>
    </row>
    <row r="259" spans="1:20" ht="15.75" thickBot="1" x14ac:dyDescent="0.3">
      <c r="A259" s="235"/>
      <c r="B259" s="235"/>
      <c r="C259" s="235"/>
      <c r="D259" s="235"/>
      <c r="E259" s="235"/>
      <c r="F259" s="235" t="s">
        <v>512</v>
      </c>
      <c r="G259" s="235"/>
      <c r="H259" s="235"/>
      <c r="I259" s="235"/>
      <c r="J259" s="270">
        <v>978</v>
      </c>
      <c r="K259" s="269"/>
      <c r="L259" s="270">
        <v>1075</v>
      </c>
      <c r="M259" s="269"/>
      <c r="N259" s="270">
        <f>ROUND((J259-L259),5)</f>
        <v>-97</v>
      </c>
      <c r="P259" s="270">
        <v>0</v>
      </c>
      <c r="Q259" s="269"/>
      <c r="R259" s="284">
        <f>R69</f>
        <v>1062</v>
      </c>
      <c r="S259" s="269"/>
      <c r="T259" s="284">
        <f t="shared" si="43"/>
        <v>-13</v>
      </c>
    </row>
    <row r="260" spans="1:20" x14ac:dyDescent="0.25">
      <c r="A260" s="272"/>
      <c r="B260" s="272"/>
      <c r="C260" s="272"/>
      <c r="D260" s="272"/>
      <c r="E260" s="272" t="s">
        <v>513</v>
      </c>
      <c r="F260" s="272"/>
      <c r="G260" s="272"/>
      <c r="H260" s="272"/>
      <c r="I260" s="272"/>
      <c r="J260" s="273">
        <f>ROUND(SUM(J258:J259),5)</f>
        <v>978</v>
      </c>
      <c r="K260" s="272"/>
      <c r="L260" s="273">
        <f>ROUND(SUM(L258:L259),5)</f>
        <v>1075</v>
      </c>
      <c r="M260" s="272"/>
      <c r="N260" s="273">
        <f>ROUND((J260-L260),5)</f>
        <v>-97</v>
      </c>
      <c r="O260" s="275"/>
      <c r="P260" s="273">
        <f>ROUND(SUM(P258:P259),5)</f>
        <v>0</v>
      </c>
      <c r="Q260" s="272"/>
      <c r="R260" s="273">
        <f>ROUND(SUM(R258:R259),5)</f>
        <v>1062</v>
      </c>
      <c r="S260" s="272"/>
      <c r="T260" s="273">
        <f>R260-L260</f>
        <v>-13</v>
      </c>
    </row>
    <row r="261" spans="1:20" x14ac:dyDescent="0.25">
      <c r="A261" s="235"/>
      <c r="B261" s="235"/>
      <c r="C261" s="235"/>
      <c r="D261" s="235"/>
      <c r="E261" s="235" t="s">
        <v>514</v>
      </c>
      <c r="F261" s="235"/>
      <c r="G261" s="235"/>
      <c r="H261" s="235"/>
      <c r="I261" s="235"/>
      <c r="J261" s="268"/>
      <c r="K261" s="269"/>
      <c r="L261" s="268"/>
      <c r="M261" s="269"/>
      <c r="N261" s="268"/>
      <c r="P261" s="268"/>
      <c r="Q261" s="269"/>
      <c r="R261" s="268"/>
      <c r="S261" s="269"/>
      <c r="T261" s="268"/>
    </row>
    <row r="262" spans="1:20" x14ac:dyDescent="0.25">
      <c r="A262" s="235"/>
      <c r="B262" s="235"/>
      <c r="C262" s="235"/>
      <c r="D262" s="235"/>
      <c r="E262" s="235"/>
      <c r="F262" s="235" t="s">
        <v>515</v>
      </c>
      <c r="G262" s="235"/>
      <c r="H262" s="235"/>
      <c r="I262" s="235"/>
      <c r="J262" s="268">
        <v>0</v>
      </c>
      <c r="K262" s="269"/>
      <c r="L262" s="268">
        <v>0</v>
      </c>
      <c r="M262" s="269"/>
      <c r="N262" s="268">
        <f>ROUND((J262-L262),5)</f>
        <v>0</v>
      </c>
      <c r="P262" s="268">
        <v>0</v>
      </c>
      <c r="Q262" s="269"/>
      <c r="R262" s="286">
        <v>0</v>
      </c>
      <c r="S262" s="269"/>
      <c r="T262" s="280">
        <f t="shared" ref="T262:T263" si="44">R262-L262</f>
        <v>0</v>
      </c>
    </row>
    <row r="263" spans="1:20" ht="15.75" thickBot="1" x14ac:dyDescent="0.3">
      <c r="A263" s="235"/>
      <c r="B263" s="235"/>
      <c r="C263" s="235"/>
      <c r="D263" s="235"/>
      <c r="E263" s="235"/>
      <c r="F263" s="235" t="s">
        <v>516</v>
      </c>
      <c r="G263" s="235"/>
      <c r="H263" s="235"/>
      <c r="I263" s="235"/>
      <c r="J263" s="270">
        <v>3924</v>
      </c>
      <c r="K263" s="269"/>
      <c r="L263" s="270">
        <v>4299</v>
      </c>
      <c r="M263" s="269"/>
      <c r="N263" s="270">
        <f>ROUND((J263-L263),5)</f>
        <v>-375</v>
      </c>
      <c r="P263" s="270">
        <v>0</v>
      </c>
      <c r="Q263" s="269"/>
      <c r="R263" s="284">
        <f>R77</f>
        <v>2655</v>
      </c>
      <c r="S263" s="269"/>
      <c r="T263" s="284">
        <f t="shared" si="44"/>
        <v>-1644</v>
      </c>
    </row>
    <row r="264" spans="1:20" x14ac:dyDescent="0.25">
      <c r="A264" s="272"/>
      <c r="B264" s="272"/>
      <c r="C264" s="272"/>
      <c r="D264" s="272"/>
      <c r="E264" s="272" t="s">
        <v>517</v>
      </c>
      <c r="F264" s="272"/>
      <c r="G264" s="272"/>
      <c r="H264" s="272"/>
      <c r="I264" s="272"/>
      <c r="J264" s="273">
        <f>ROUND(SUM(J261:J263),5)</f>
        <v>3924</v>
      </c>
      <c r="K264" s="272"/>
      <c r="L264" s="273">
        <f>ROUND(SUM(L261:L263),5)</f>
        <v>4299</v>
      </c>
      <c r="M264" s="272"/>
      <c r="N264" s="273">
        <f>ROUND((J264-L264),5)</f>
        <v>-375</v>
      </c>
      <c r="O264" s="275"/>
      <c r="P264" s="273">
        <f>ROUND(SUM(P261:P263),5)</f>
        <v>0</v>
      </c>
      <c r="Q264" s="272"/>
      <c r="R264" s="273">
        <f>ROUND(SUM(R261:R263),5)</f>
        <v>2655</v>
      </c>
      <c r="S264" s="272"/>
      <c r="T264" s="273">
        <f>R264-L264</f>
        <v>-1644</v>
      </c>
    </row>
    <row r="265" spans="1:20" x14ac:dyDescent="0.25">
      <c r="A265" s="235"/>
      <c r="B265" s="235"/>
      <c r="C265" s="235"/>
      <c r="D265" s="235"/>
      <c r="E265" s="235" t="s">
        <v>518</v>
      </c>
      <c r="F265" s="235"/>
      <c r="G265" s="235"/>
      <c r="H265" s="235"/>
      <c r="I265" s="235"/>
      <c r="J265" s="268"/>
      <c r="K265" s="269"/>
      <c r="L265" s="268"/>
      <c r="M265" s="269"/>
      <c r="N265" s="268"/>
      <c r="P265" s="268"/>
      <c r="Q265" s="269"/>
      <c r="R265" s="268"/>
      <c r="S265" s="269"/>
      <c r="T265" s="268"/>
    </row>
    <row r="266" spans="1:20" x14ac:dyDescent="0.25">
      <c r="A266" s="235"/>
      <c r="B266" s="235"/>
      <c r="C266" s="235"/>
      <c r="D266" s="235"/>
      <c r="E266" s="235"/>
      <c r="F266" s="235" t="s">
        <v>519</v>
      </c>
      <c r="G266" s="235"/>
      <c r="H266" s="235"/>
      <c r="I266" s="235"/>
      <c r="J266" s="268">
        <v>599.05999999999995</v>
      </c>
      <c r="K266" s="269"/>
      <c r="L266" s="268">
        <v>715</v>
      </c>
      <c r="M266" s="269"/>
      <c r="N266" s="268">
        <f>ROUND((J266-L266),5)</f>
        <v>-115.94</v>
      </c>
      <c r="P266" s="268">
        <v>0</v>
      </c>
      <c r="Q266" s="269"/>
      <c r="R266" s="280">
        <f>R81</f>
        <v>708</v>
      </c>
      <c r="S266" s="269"/>
      <c r="T266" s="280">
        <f t="shared" ref="T266:T267" si="45">R266-L266</f>
        <v>-7</v>
      </c>
    </row>
    <row r="267" spans="1:20" ht="15.75" thickBot="1" x14ac:dyDescent="0.3">
      <c r="A267" s="235"/>
      <c r="B267" s="235"/>
      <c r="C267" s="235"/>
      <c r="D267" s="235"/>
      <c r="E267" s="235"/>
      <c r="F267" s="235" t="s">
        <v>520</v>
      </c>
      <c r="G267" s="235"/>
      <c r="H267" s="235"/>
      <c r="I267" s="235"/>
      <c r="J267" s="270">
        <v>0</v>
      </c>
      <c r="K267" s="269"/>
      <c r="L267" s="270">
        <v>0</v>
      </c>
      <c r="M267" s="269"/>
      <c r="N267" s="270">
        <f>ROUND((J267-L267),5)</f>
        <v>0</v>
      </c>
      <c r="P267" s="270">
        <v>0</v>
      </c>
      <c r="Q267" s="269"/>
      <c r="R267" s="270">
        <v>0</v>
      </c>
      <c r="S267" s="269"/>
      <c r="T267" s="284">
        <f t="shared" si="45"/>
        <v>0</v>
      </c>
    </row>
    <row r="268" spans="1:20" x14ac:dyDescent="0.25">
      <c r="A268" s="272"/>
      <c r="B268" s="272"/>
      <c r="C268" s="272"/>
      <c r="D268" s="272"/>
      <c r="E268" s="272" t="s">
        <v>521</v>
      </c>
      <c r="F268" s="272"/>
      <c r="G268" s="272"/>
      <c r="H268" s="272"/>
      <c r="I268" s="272"/>
      <c r="J268" s="273">
        <f>ROUND(SUM(J265:J267),5)</f>
        <v>599.05999999999995</v>
      </c>
      <c r="K268" s="272"/>
      <c r="L268" s="273">
        <f>ROUND(SUM(L265:L267),5)</f>
        <v>715</v>
      </c>
      <c r="M268" s="272"/>
      <c r="N268" s="273">
        <f>ROUND((J268-L268),5)</f>
        <v>-115.94</v>
      </c>
      <c r="O268" s="275"/>
      <c r="P268" s="273">
        <f>ROUND(SUM(P265:P267),5)</f>
        <v>0</v>
      </c>
      <c r="Q268" s="272"/>
      <c r="R268" s="273">
        <f>SUM(R266:R267)</f>
        <v>708</v>
      </c>
      <c r="S268" s="272"/>
      <c r="T268" s="273">
        <f>R268-L268</f>
        <v>-7</v>
      </c>
    </row>
    <row r="269" spans="1:20" x14ac:dyDescent="0.25">
      <c r="A269" s="235"/>
      <c r="B269" s="235"/>
      <c r="C269" s="235"/>
      <c r="D269" s="235"/>
      <c r="E269" s="235" t="s">
        <v>522</v>
      </c>
      <c r="F269" s="235"/>
      <c r="G269" s="235"/>
      <c r="H269" s="235"/>
      <c r="I269" s="235"/>
      <c r="J269" s="268"/>
      <c r="K269" s="269"/>
      <c r="L269" s="268"/>
      <c r="M269" s="269"/>
      <c r="N269" s="268"/>
      <c r="P269" s="268"/>
      <c r="Q269" s="269"/>
      <c r="R269" s="268"/>
      <c r="S269" s="269"/>
      <c r="T269" s="268"/>
    </row>
    <row r="270" spans="1:20" x14ac:dyDescent="0.25">
      <c r="A270" s="235"/>
      <c r="B270" s="235"/>
      <c r="C270" s="235"/>
      <c r="D270" s="235"/>
      <c r="E270" s="235"/>
      <c r="F270" s="235" t="s">
        <v>523</v>
      </c>
      <c r="G270" s="235"/>
      <c r="H270" s="235"/>
      <c r="I270" s="235"/>
      <c r="J270" s="268">
        <v>8386.7199999999993</v>
      </c>
      <c r="K270" s="269"/>
      <c r="L270" s="268">
        <v>10031</v>
      </c>
      <c r="M270" s="269"/>
      <c r="N270" s="268">
        <f>ROUND((J270-L270),5)</f>
        <v>-1644.28</v>
      </c>
      <c r="P270" s="268">
        <v>0</v>
      </c>
      <c r="Q270" s="269"/>
      <c r="R270" s="280">
        <f>R84</f>
        <v>9912</v>
      </c>
      <c r="S270" s="269"/>
      <c r="T270" s="280">
        <f t="shared" ref="T270:T282" si="46">R270-L270</f>
        <v>-119</v>
      </c>
    </row>
    <row r="271" spans="1:20" ht="15.75" thickBot="1" x14ac:dyDescent="0.3">
      <c r="A271" s="235"/>
      <c r="B271" s="235"/>
      <c r="C271" s="235"/>
      <c r="D271" s="235"/>
      <c r="E271" s="235"/>
      <c r="F271" s="235" t="s">
        <v>524</v>
      </c>
      <c r="G271" s="235"/>
      <c r="H271" s="235"/>
      <c r="I271" s="235"/>
      <c r="J271" s="270">
        <v>0</v>
      </c>
      <c r="K271" s="269"/>
      <c r="L271" s="270">
        <v>0</v>
      </c>
      <c r="M271" s="269"/>
      <c r="N271" s="270">
        <f>ROUND((J271-L271),5)</f>
        <v>0</v>
      </c>
      <c r="P271" s="270">
        <v>0</v>
      </c>
      <c r="Q271" s="269"/>
      <c r="R271" s="270">
        <v>0</v>
      </c>
      <c r="S271" s="269"/>
      <c r="T271" s="284">
        <f t="shared" si="46"/>
        <v>0</v>
      </c>
    </row>
    <row r="272" spans="1:20" x14ac:dyDescent="0.25">
      <c r="A272" s="272"/>
      <c r="B272" s="272"/>
      <c r="C272" s="272"/>
      <c r="D272" s="272"/>
      <c r="E272" s="272" t="s">
        <v>525</v>
      </c>
      <c r="F272" s="272"/>
      <c r="G272" s="272"/>
      <c r="H272" s="272"/>
      <c r="I272" s="272"/>
      <c r="J272" s="273">
        <f>ROUND(SUM(J269:J271),5)</f>
        <v>8386.7199999999993</v>
      </c>
      <c r="K272" s="272"/>
      <c r="L272" s="273">
        <f>ROUND(SUM(L269:L271),5)</f>
        <v>10031</v>
      </c>
      <c r="M272" s="272"/>
      <c r="N272" s="273">
        <f>ROUND((J272-L272),5)</f>
        <v>-1644.28</v>
      </c>
      <c r="O272" s="275"/>
      <c r="P272" s="273">
        <f>ROUND(SUM(P269:P271),5)</f>
        <v>0</v>
      </c>
      <c r="Q272" s="272"/>
      <c r="R272" s="273">
        <f>SUM(R270:R271)</f>
        <v>9912</v>
      </c>
      <c r="S272" s="272"/>
      <c r="T272" s="273">
        <f>R272-L272</f>
        <v>-119</v>
      </c>
    </row>
    <row r="273" spans="1:20" x14ac:dyDescent="0.25">
      <c r="A273" s="279"/>
      <c r="B273" s="279"/>
      <c r="C273" s="279"/>
      <c r="D273" s="279"/>
      <c r="E273" s="279" t="s">
        <v>526</v>
      </c>
      <c r="F273" s="279"/>
      <c r="G273" s="279"/>
      <c r="H273" s="279"/>
      <c r="I273" s="279"/>
      <c r="J273" s="280"/>
      <c r="K273" s="281"/>
      <c r="L273" s="280"/>
      <c r="M273" s="281"/>
      <c r="N273" s="280"/>
      <c r="O273" s="282"/>
      <c r="P273" s="280"/>
      <c r="Q273" s="281"/>
      <c r="R273" s="280"/>
      <c r="S273" s="281"/>
      <c r="T273" s="280"/>
    </row>
    <row r="274" spans="1:20" x14ac:dyDescent="0.25">
      <c r="A274" s="279"/>
      <c r="B274" s="279"/>
      <c r="C274" s="279"/>
      <c r="D274" s="279"/>
      <c r="E274" s="279"/>
      <c r="F274" s="279" t="s">
        <v>130</v>
      </c>
      <c r="G274" s="279"/>
      <c r="H274" s="279"/>
      <c r="I274" s="279"/>
      <c r="J274" s="280">
        <v>0</v>
      </c>
      <c r="K274" s="281"/>
      <c r="L274" s="280">
        <v>500</v>
      </c>
      <c r="M274" s="281"/>
      <c r="N274" s="280">
        <f>ROUND((J274-L274),5)</f>
        <v>-500</v>
      </c>
      <c r="O274" s="282"/>
      <c r="P274" s="280">
        <v>0</v>
      </c>
      <c r="Q274" s="281"/>
      <c r="R274" s="286">
        <v>300</v>
      </c>
      <c r="S274" s="281"/>
      <c r="T274" s="280">
        <f t="shared" si="46"/>
        <v>-200</v>
      </c>
    </row>
    <row r="275" spans="1:20" x14ac:dyDescent="0.25">
      <c r="A275" s="279"/>
      <c r="B275" s="279"/>
      <c r="C275" s="279"/>
      <c r="D275" s="279"/>
      <c r="E275" s="279"/>
      <c r="F275" s="279" t="s">
        <v>527</v>
      </c>
      <c r="G275" s="279"/>
      <c r="H275" s="279"/>
      <c r="I275" s="279"/>
      <c r="J275" s="280"/>
      <c r="K275" s="281"/>
      <c r="L275" s="280"/>
      <c r="M275" s="281"/>
      <c r="N275" s="280"/>
      <c r="O275" s="282"/>
      <c r="P275" s="280"/>
      <c r="Q275" s="281"/>
      <c r="R275" s="280"/>
      <c r="S275" s="281"/>
      <c r="T275" s="280"/>
    </row>
    <row r="276" spans="1:20" x14ac:dyDescent="0.25">
      <c r="A276" s="279"/>
      <c r="B276" s="279"/>
      <c r="C276" s="279"/>
      <c r="D276" s="279"/>
      <c r="E276" s="279"/>
      <c r="F276" s="279"/>
      <c r="G276" s="279" t="s">
        <v>135</v>
      </c>
      <c r="H276" s="279"/>
      <c r="I276" s="279"/>
      <c r="J276" s="280">
        <v>0</v>
      </c>
      <c r="K276" s="281"/>
      <c r="L276" s="280">
        <v>2000</v>
      </c>
      <c r="M276" s="281"/>
      <c r="N276" s="280">
        <f>ROUND((J276-L276),5)</f>
        <v>-2000</v>
      </c>
      <c r="O276" s="282"/>
      <c r="P276" s="280">
        <v>0</v>
      </c>
      <c r="Q276" s="281"/>
      <c r="R276" s="286">
        <v>2250</v>
      </c>
      <c r="S276" s="281"/>
      <c r="T276" s="280">
        <f t="shared" si="46"/>
        <v>250</v>
      </c>
    </row>
    <row r="277" spans="1:20" x14ac:dyDescent="0.25">
      <c r="A277" s="279"/>
      <c r="B277" s="279"/>
      <c r="C277" s="279"/>
      <c r="D277" s="279"/>
      <c r="E277" s="279"/>
      <c r="F277" s="279"/>
      <c r="G277" s="279" t="s">
        <v>528</v>
      </c>
      <c r="H277" s="279"/>
      <c r="I277" s="279"/>
      <c r="J277" s="280">
        <v>0</v>
      </c>
      <c r="K277" s="281"/>
      <c r="L277" s="280">
        <v>2000</v>
      </c>
      <c r="M277" s="281"/>
      <c r="N277" s="280">
        <f>ROUND((J277-L277),5)</f>
        <v>-2000</v>
      </c>
      <c r="O277" s="282"/>
      <c r="P277" s="280">
        <v>0</v>
      </c>
      <c r="Q277" s="281"/>
      <c r="R277" s="286">
        <v>2250</v>
      </c>
      <c r="S277" s="281"/>
      <c r="T277" s="280">
        <f t="shared" si="46"/>
        <v>250</v>
      </c>
    </row>
    <row r="278" spans="1:20" ht="15.75" thickBot="1" x14ac:dyDescent="0.3">
      <c r="A278" s="279"/>
      <c r="B278" s="279"/>
      <c r="C278" s="279"/>
      <c r="D278" s="279"/>
      <c r="E278" s="279"/>
      <c r="F278" s="279"/>
      <c r="G278" s="279" t="s">
        <v>133</v>
      </c>
      <c r="H278" s="279"/>
      <c r="I278" s="279"/>
      <c r="J278" s="284">
        <v>0</v>
      </c>
      <c r="K278" s="281"/>
      <c r="L278" s="284">
        <v>2000</v>
      </c>
      <c r="M278" s="281"/>
      <c r="N278" s="284">
        <f>ROUND((J278-L278),5)</f>
        <v>-2000</v>
      </c>
      <c r="O278" s="282"/>
      <c r="P278" s="284">
        <v>0</v>
      </c>
      <c r="Q278" s="281"/>
      <c r="R278" s="285">
        <v>2250</v>
      </c>
      <c r="S278" s="281"/>
      <c r="T278" s="284">
        <f t="shared" si="46"/>
        <v>250</v>
      </c>
    </row>
    <row r="279" spans="1:20" x14ac:dyDescent="0.25">
      <c r="A279" s="279"/>
      <c r="B279" s="279"/>
      <c r="C279" s="279"/>
      <c r="D279" s="279"/>
      <c r="E279" s="279"/>
      <c r="F279" s="279" t="s">
        <v>529</v>
      </c>
      <c r="G279" s="279"/>
      <c r="H279" s="279"/>
      <c r="I279" s="279"/>
      <c r="J279" s="280">
        <f>ROUND(SUM(J275:J278),5)</f>
        <v>0</v>
      </c>
      <c r="K279" s="281"/>
      <c r="L279" s="280">
        <f>ROUND(SUM(L275:L278),5)</f>
        <v>6000</v>
      </c>
      <c r="M279" s="281"/>
      <c r="N279" s="280">
        <f>ROUND((J279-L279),5)</f>
        <v>-6000</v>
      </c>
      <c r="O279" s="282"/>
      <c r="P279" s="280">
        <f>ROUND(SUM(P275:P278),5)</f>
        <v>0</v>
      </c>
      <c r="Q279" s="281"/>
      <c r="R279" s="280">
        <f>ROUND(SUM(R275:R278),5)</f>
        <v>6750</v>
      </c>
      <c r="S279" s="281"/>
      <c r="T279" s="280">
        <f t="shared" si="46"/>
        <v>750</v>
      </c>
    </row>
    <row r="280" spans="1:20" x14ac:dyDescent="0.25">
      <c r="A280" s="279"/>
      <c r="B280" s="279"/>
      <c r="C280" s="279"/>
      <c r="D280" s="279"/>
      <c r="E280" s="279"/>
      <c r="F280" s="279" t="s">
        <v>530</v>
      </c>
      <c r="G280" s="279"/>
      <c r="H280" s="279"/>
      <c r="I280" s="279"/>
      <c r="J280" s="280"/>
      <c r="K280" s="281"/>
      <c r="L280" s="280"/>
      <c r="M280" s="281"/>
      <c r="N280" s="280"/>
      <c r="O280" s="282"/>
      <c r="P280" s="280"/>
      <c r="Q280" s="281"/>
      <c r="R280" s="280"/>
      <c r="S280" s="281"/>
      <c r="T280" s="280"/>
    </row>
    <row r="281" spans="1:20" ht="15.75" thickBot="1" x14ac:dyDescent="0.3">
      <c r="A281" s="279"/>
      <c r="B281" s="279"/>
      <c r="C281" s="279"/>
      <c r="D281" s="279"/>
      <c r="E281" s="279"/>
      <c r="F281" s="279"/>
      <c r="G281" s="279" t="s">
        <v>531</v>
      </c>
      <c r="H281" s="279"/>
      <c r="I281" s="279"/>
      <c r="J281" s="280">
        <v>750</v>
      </c>
      <c r="K281" s="281"/>
      <c r="L281" s="280">
        <v>750</v>
      </c>
      <c r="M281" s="281"/>
      <c r="N281" s="280">
        <f>ROUND((J281-L281),5)</f>
        <v>0</v>
      </c>
      <c r="O281" s="282"/>
      <c r="P281" s="280">
        <v>0</v>
      </c>
      <c r="Q281" s="281"/>
      <c r="R281" s="286">
        <v>750</v>
      </c>
      <c r="S281" s="281"/>
      <c r="T281" s="284">
        <f t="shared" si="46"/>
        <v>0</v>
      </c>
    </row>
    <row r="282" spans="1:20" ht="15.75" thickBot="1" x14ac:dyDescent="0.3">
      <c r="A282" s="279"/>
      <c r="B282" s="279"/>
      <c r="C282" s="279"/>
      <c r="D282" s="279"/>
      <c r="E282" s="279"/>
      <c r="F282" s="279" t="s">
        <v>532</v>
      </c>
      <c r="G282" s="279"/>
      <c r="H282" s="279"/>
      <c r="I282" s="279"/>
      <c r="J282" s="287">
        <f>ROUND(SUM(J280:J281),5)</f>
        <v>750</v>
      </c>
      <c r="K282" s="281"/>
      <c r="L282" s="287">
        <f>ROUND(SUM(L280:L281),5)</f>
        <v>750</v>
      </c>
      <c r="M282" s="281"/>
      <c r="N282" s="287">
        <f>ROUND((J282-L282),5)</f>
        <v>0</v>
      </c>
      <c r="O282" s="282"/>
      <c r="P282" s="287">
        <f>ROUND(SUM(P280:P281),5)</f>
        <v>0</v>
      </c>
      <c r="Q282" s="281"/>
      <c r="R282" s="287">
        <f>ROUND(SUM(R280:R281),5)</f>
        <v>750</v>
      </c>
      <c r="S282" s="281"/>
      <c r="T282" s="284">
        <f t="shared" si="46"/>
        <v>0</v>
      </c>
    </row>
    <row r="283" spans="1:20" x14ac:dyDescent="0.25">
      <c r="A283" s="272"/>
      <c r="B283" s="272"/>
      <c r="C283" s="272"/>
      <c r="D283" s="272"/>
      <c r="E283" s="272" t="s">
        <v>533</v>
      </c>
      <c r="F283" s="272"/>
      <c r="G283" s="272"/>
      <c r="H283" s="272"/>
      <c r="I283" s="272"/>
      <c r="J283" s="273">
        <f>ROUND(SUM(J273:J274)+J279+J282,5)</f>
        <v>750</v>
      </c>
      <c r="K283" s="272"/>
      <c r="L283" s="273">
        <f>ROUND(SUM(L273:L274)+L279+L282,5)</f>
        <v>7250</v>
      </c>
      <c r="M283" s="272"/>
      <c r="N283" s="273">
        <f>ROUND((J283-L283),5)</f>
        <v>-6500</v>
      </c>
      <c r="O283" s="275"/>
      <c r="P283" s="273">
        <f>ROUND(SUM(P273:P274)+P279+P282,5)</f>
        <v>0</v>
      </c>
      <c r="Q283" s="272"/>
      <c r="R283" s="273">
        <f>ROUND(SUM(R273:R274)+R279+R282,5)</f>
        <v>7800</v>
      </c>
      <c r="S283" s="272"/>
      <c r="T283" s="273">
        <f>R283-L283</f>
        <v>550</v>
      </c>
    </row>
    <row r="284" spans="1:20" x14ac:dyDescent="0.25">
      <c r="A284" s="279"/>
      <c r="B284" s="279"/>
      <c r="C284" s="279"/>
      <c r="D284" s="279"/>
      <c r="E284" s="279" t="s">
        <v>534</v>
      </c>
      <c r="F284" s="279"/>
      <c r="G284" s="279"/>
      <c r="H284" s="279"/>
      <c r="I284" s="279"/>
      <c r="J284" s="280"/>
      <c r="K284" s="281"/>
      <c r="L284" s="280"/>
      <c r="M284" s="281"/>
      <c r="N284" s="280"/>
      <c r="O284" s="282"/>
      <c r="P284" s="280"/>
      <c r="Q284" s="281"/>
      <c r="R284" s="280"/>
      <c r="S284" s="281"/>
      <c r="T284" s="280"/>
    </row>
    <row r="285" spans="1:20" x14ac:dyDescent="0.25">
      <c r="A285" s="279"/>
      <c r="B285" s="279"/>
      <c r="C285" s="279"/>
      <c r="D285" s="279"/>
      <c r="E285" s="279"/>
      <c r="F285" s="279" t="s">
        <v>144</v>
      </c>
      <c r="G285" s="279"/>
      <c r="H285" s="279"/>
      <c r="I285" s="279"/>
      <c r="J285" s="280">
        <v>0</v>
      </c>
      <c r="K285" s="281"/>
      <c r="L285" s="280">
        <v>500</v>
      </c>
      <c r="M285" s="281"/>
      <c r="N285" s="280">
        <f t="shared" ref="N285:N292" si="47">ROUND((J285-L285),5)</f>
        <v>-500</v>
      </c>
      <c r="O285" s="282"/>
      <c r="P285" s="280">
        <v>0</v>
      </c>
      <c r="Q285" s="281"/>
      <c r="R285" s="286">
        <v>0</v>
      </c>
      <c r="S285" s="281"/>
      <c r="T285" s="280">
        <f>R285-L285</f>
        <v>-500</v>
      </c>
    </row>
    <row r="286" spans="1:20" x14ac:dyDescent="0.25">
      <c r="A286" s="279"/>
      <c r="B286" s="279"/>
      <c r="C286" s="279"/>
      <c r="D286" s="279"/>
      <c r="E286" s="279"/>
      <c r="F286" s="279" t="s">
        <v>535</v>
      </c>
      <c r="G286" s="279"/>
      <c r="H286" s="279"/>
      <c r="I286" s="279"/>
      <c r="J286" s="280">
        <v>0</v>
      </c>
      <c r="K286" s="281"/>
      <c r="L286" s="280">
        <v>75</v>
      </c>
      <c r="M286" s="281"/>
      <c r="N286" s="280">
        <f t="shared" si="47"/>
        <v>-75</v>
      </c>
      <c r="O286" s="282"/>
      <c r="P286" s="280">
        <v>0</v>
      </c>
      <c r="Q286" s="281"/>
      <c r="R286" s="286">
        <v>75</v>
      </c>
      <c r="S286" s="281"/>
      <c r="T286" s="280">
        <f t="shared" ref="T286:T291" si="48">R286-L286</f>
        <v>0</v>
      </c>
    </row>
    <row r="287" spans="1:20" x14ac:dyDescent="0.25">
      <c r="A287" s="279"/>
      <c r="B287" s="279"/>
      <c r="C287" s="279"/>
      <c r="D287" s="279"/>
      <c r="E287" s="279"/>
      <c r="F287" s="279" t="s">
        <v>142</v>
      </c>
      <c r="G287" s="279"/>
      <c r="H287" s="279"/>
      <c r="I287" s="279"/>
      <c r="J287" s="280">
        <v>0</v>
      </c>
      <c r="K287" s="281"/>
      <c r="L287" s="280">
        <v>100</v>
      </c>
      <c r="M287" s="281"/>
      <c r="N287" s="280">
        <f t="shared" si="47"/>
        <v>-100</v>
      </c>
      <c r="O287" s="282"/>
      <c r="P287" s="280">
        <v>0</v>
      </c>
      <c r="Q287" s="281"/>
      <c r="R287" s="286">
        <v>0</v>
      </c>
      <c r="S287" s="281"/>
      <c r="T287" s="280">
        <f t="shared" si="48"/>
        <v>-100</v>
      </c>
    </row>
    <row r="288" spans="1:20" x14ac:dyDescent="0.25">
      <c r="A288" s="279"/>
      <c r="B288" s="279"/>
      <c r="C288" s="279"/>
      <c r="D288" s="279"/>
      <c r="E288" s="279"/>
      <c r="F288" s="283" t="s">
        <v>536</v>
      </c>
      <c r="G288" s="279"/>
      <c r="H288" s="279"/>
      <c r="I288" s="279"/>
      <c r="J288" s="280">
        <v>0</v>
      </c>
      <c r="K288" s="281"/>
      <c r="L288" s="280">
        <v>500</v>
      </c>
      <c r="M288" s="281"/>
      <c r="N288" s="280">
        <f t="shared" si="47"/>
        <v>-500</v>
      </c>
      <c r="O288" s="282"/>
      <c r="P288" s="280">
        <v>0</v>
      </c>
      <c r="Q288" s="281"/>
      <c r="R288" s="286">
        <v>0</v>
      </c>
      <c r="S288" s="281"/>
      <c r="T288" s="280">
        <f t="shared" si="48"/>
        <v>-500</v>
      </c>
    </row>
    <row r="289" spans="1:20" x14ac:dyDescent="0.25">
      <c r="A289" s="279"/>
      <c r="B289" s="279"/>
      <c r="C289" s="279"/>
      <c r="D289" s="279"/>
      <c r="E289" s="279"/>
      <c r="F289" s="283" t="s">
        <v>580</v>
      </c>
      <c r="G289" s="279"/>
      <c r="H289" s="279"/>
      <c r="I289" s="279"/>
      <c r="J289" s="280"/>
      <c r="K289" s="281"/>
      <c r="L289" s="280"/>
      <c r="M289" s="281"/>
      <c r="N289" s="280"/>
      <c r="O289" s="282"/>
      <c r="P289" s="280"/>
      <c r="Q289" s="281"/>
      <c r="R289" s="286">
        <v>150</v>
      </c>
      <c r="S289" s="281"/>
      <c r="T289" s="280">
        <f t="shared" si="48"/>
        <v>150</v>
      </c>
    </row>
    <row r="290" spans="1:20" x14ac:dyDescent="0.25">
      <c r="A290" s="279"/>
      <c r="B290" s="279"/>
      <c r="C290" s="279"/>
      <c r="D290" s="279"/>
      <c r="E290" s="279"/>
      <c r="F290" s="279" t="s">
        <v>537</v>
      </c>
      <c r="G290" s="279"/>
      <c r="H290" s="279"/>
      <c r="I290" s="279"/>
      <c r="J290" s="280">
        <v>0</v>
      </c>
      <c r="K290" s="281"/>
      <c r="L290" s="280">
        <v>500</v>
      </c>
      <c r="M290" s="281"/>
      <c r="N290" s="280">
        <f t="shared" si="47"/>
        <v>-500</v>
      </c>
      <c r="O290" s="282"/>
      <c r="P290" s="280">
        <v>0</v>
      </c>
      <c r="Q290" s="281"/>
      <c r="R290" s="286">
        <v>500</v>
      </c>
      <c r="S290" s="281"/>
      <c r="T290" s="280">
        <f t="shared" si="48"/>
        <v>0</v>
      </c>
    </row>
    <row r="291" spans="1:20" ht="15.75" thickBot="1" x14ac:dyDescent="0.3">
      <c r="A291" s="279"/>
      <c r="B291" s="279"/>
      <c r="C291" s="279"/>
      <c r="D291" s="279"/>
      <c r="E291" s="279"/>
      <c r="F291" s="279" t="s">
        <v>538</v>
      </c>
      <c r="G291" s="279"/>
      <c r="H291" s="279"/>
      <c r="I291" s="279"/>
      <c r="J291" s="284">
        <v>0</v>
      </c>
      <c r="K291" s="281"/>
      <c r="L291" s="284">
        <v>300</v>
      </c>
      <c r="M291" s="281"/>
      <c r="N291" s="284">
        <f t="shared" si="47"/>
        <v>-300</v>
      </c>
      <c r="O291" s="282"/>
      <c r="P291" s="284">
        <v>0</v>
      </c>
      <c r="Q291" s="281"/>
      <c r="R291" s="285">
        <v>300</v>
      </c>
      <c r="S291" s="281"/>
      <c r="T291" s="284">
        <f t="shared" si="48"/>
        <v>0</v>
      </c>
    </row>
    <row r="292" spans="1:20" x14ac:dyDescent="0.25">
      <c r="A292" s="272"/>
      <c r="B292" s="272"/>
      <c r="C292" s="272"/>
      <c r="D292" s="272"/>
      <c r="E292" s="272" t="s">
        <v>539</v>
      </c>
      <c r="F292" s="272"/>
      <c r="G292" s="272"/>
      <c r="H292" s="272"/>
      <c r="I292" s="272"/>
      <c r="J292" s="273">
        <f>ROUND(SUM(J284:J291),5)</f>
        <v>0</v>
      </c>
      <c r="K292" s="272"/>
      <c r="L292" s="273">
        <f>ROUND(SUM(L284:L291),5)</f>
        <v>1975</v>
      </c>
      <c r="M292" s="272"/>
      <c r="N292" s="273">
        <f t="shared" si="47"/>
        <v>-1975</v>
      </c>
      <c r="O292" s="275"/>
      <c r="P292" s="273">
        <f>ROUND(SUM(P284:P291),5)</f>
        <v>0</v>
      </c>
      <c r="Q292" s="272"/>
      <c r="R292" s="273">
        <f>SUM(R285:R291)</f>
        <v>1025</v>
      </c>
      <c r="S292" s="272"/>
      <c r="T292" s="273">
        <f>R292-L292</f>
        <v>-950</v>
      </c>
    </row>
    <row r="293" spans="1:20" x14ac:dyDescent="0.25">
      <c r="A293" s="279"/>
      <c r="B293" s="279"/>
      <c r="C293" s="279"/>
      <c r="D293" s="279"/>
      <c r="E293" s="279" t="s">
        <v>540</v>
      </c>
      <c r="F293" s="279"/>
      <c r="G293" s="279"/>
      <c r="H293" s="279"/>
      <c r="I293" s="279"/>
      <c r="J293" s="280"/>
      <c r="K293" s="281"/>
      <c r="L293" s="280"/>
      <c r="M293" s="281"/>
      <c r="N293" s="280"/>
      <c r="O293" s="282"/>
      <c r="P293" s="280"/>
      <c r="Q293" s="281"/>
      <c r="R293" s="280"/>
      <c r="S293" s="281"/>
      <c r="T293" s="280"/>
    </row>
    <row r="294" spans="1:20" x14ac:dyDescent="0.25">
      <c r="A294" s="279"/>
      <c r="B294" s="279"/>
      <c r="C294" s="279"/>
      <c r="D294" s="279"/>
      <c r="E294" s="279"/>
      <c r="F294" s="279" t="s">
        <v>541</v>
      </c>
      <c r="G294" s="279"/>
      <c r="H294" s="279"/>
      <c r="I294" s="279"/>
      <c r="J294" s="280">
        <v>207</v>
      </c>
      <c r="K294" s="281"/>
      <c r="L294" s="280">
        <v>500</v>
      </c>
      <c r="M294" s="281"/>
      <c r="N294" s="280">
        <f>ROUND((J294-L294),5)</f>
        <v>-293</v>
      </c>
      <c r="O294" s="282"/>
      <c r="P294" s="280">
        <v>0</v>
      </c>
      <c r="Q294" s="281"/>
      <c r="R294" s="286">
        <v>0</v>
      </c>
      <c r="S294" s="281"/>
      <c r="T294" s="280">
        <f t="shared" ref="T294:T311" si="49">R294-L294</f>
        <v>-500</v>
      </c>
    </row>
    <row r="295" spans="1:20" ht="15.75" thickBot="1" x14ac:dyDescent="0.3">
      <c r="A295" s="279"/>
      <c r="B295" s="279"/>
      <c r="C295" s="279"/>
      <c r="D295" s="279"/>
      <c r="E295" s="279"/>
      <c r="F295" s="279" t="s">
        <v>542</v>
      </c>
      <c r="G295" s="279"/>
      <c r="H295" s="279"/>
      <c r="I295" s="279"/>
      <c r="J295" s="284">
        <v>69</v>
      </c>
      <c r="K295" s="281"/>
      <c r="L295" s="284">
        <v>0</v>
      </c>
      <c r="M295" s="281"/>
      <c r="N295" s="284">
        <f>ROUND((J295-L295),5)</f>
        <v>69</v>
      </c>
      <c r="O295" s="282"/>
      <c r="P295" s="284">
        <v>0</v>
      </c>
      <c r="Q295" s="281"/>
      <c r="R295" s="285">
        <v>0</v>
      </c>
      <c r="S295" s="281"/>
      <c r="T295" s="284">
        <f t="shared" si="49"/>
        <v>0</v>
      </c>
    </row>
    <row r="296" spans="1:20" x14ac:dyDescent="0.25">
      <c r="A296" s="272"/>
      <c r="B296" s="272"/>
      <c r="C296" s="272"/>
      <c r="D296" s="272"/>
      <c r="E296" s="272" t="s">
        <v>543</v>
      </c>
      <c r="F296" s="272"/>
      <c r="G296" s="272"/>
      <c r="H296" s="272"/>
      <c r="I296" s="272"/>
      <c r="J296" s="273">
        <f>ROUND(SUM(J293:J295),5)</f>
        <v>276</v>
      </c>
      <c r="K296" s="272"/>
      <c r="L296" s="273">
        <f>ROUND(SUM(L293:L295),5)</f>
        <v>500</v>
      </c>
      <c r="M296" s="272"/>
      <c r="N296" s="273">
        <f>ROUND((J296-L296),5)</f>
        <v>-224</v>
      </c>
      <c r="O296" s="275"/>
      <c r="P296" s="273">
        <f>ROUND(SUM(P293:P295),5)</f>
        <v>0</v>
      </c>
      <c r="Q296" s="272"/>
      <c r="R296" s="273">
        <f>ROUND(SUM(R293:R295),5)</f>
        <v>0</v>
      </c>
      <c r="S296" s="272"/>
      <c r="T296" s="273">
        <f>R296-L296</f>
        <v>-500</v>
      </c>
    </row>
    <row r="297" spans="1:20" x14ac:dyDescent="0.25">
      <c r="A297" s="235"/>
      <c r="B297" s="235"/>
      <c r="C297" s="235"/>
      <c r="D297" s="235"/>
      <c r="E297" s="235" t="s">
        <v>544</v>
      </c>
      <c r="F297" s="235"/>
      <c r="G297" s="235"/>
      <c r="H297" s="235"/>
      <c r="I297" s="235"/>
      <c r="J297" s="268"/>
      <c r="K297" s="269"/>
      <c r="L297" s="268"/>
      <c r="M297" s="269"/>
      <c r="N297" s="268"/>
      <c r="P297" s="268"/>
      <c r="Q297" s="269"/>
      <c r="R297" s="268"/>
      <c r="S297" s="269"/>
      <c r="T297" s="268"/>
    </row>
    <row r="298" spans="1:20" x14ac:dyDescent="0.25">
      <c r="A298" s="235"/>
      <c r="B298" s="235"/>
      <c r="C298" s="235"/>
      <c r="D298" s="235"/>
      <c r="E298" s="235"/>
      <c r="F298" s="235" t="s">
        <v>545</v>
      </c>
      <c r="G298" s="235"/>
      <c r="H298" s="235"/>
      <c r="I298" s="235"/>
      <c r="J298" s="268">
        <v>10030</v>
      </c>
      <c r="K298" s="269"/>
      <c r="L298" s="268">
        <v>10748</v>
      </c>
      <c r="M298" s="269"/>
      <c r="N298" s="268">
        <f>ROUND((J298-L298),5)</f>
        <v>-718</v>
      </c>
      <c r="P298" s="268">
        <v>0</v>
      </c>
      <c r="Q298" s="269"/>
      <c r="R298" s="286">
        <f>R100</f>
        <v>10620</v>
      </c>
      <c r="S298" s="269"/>
      <c r="T298" s="280">
        <f t="shared" si="49"/>
        <v>-128</v>
      </c>
    </row>
    <row r="299" spans="1:20" x14ac:dyDescent="0.25">
      <c r="A299" s="235"/>
      <c r="B299" s="235"/>
      <c r="C299" s="235"/>
      <c r="D299" s="235"/>
      <c r="E299" s="235"/>
      <c r="F299" s="235" t="s">
        <v>546</v>
      </c>
      <c r="G299" s="235"/>
      <c r="H299" s="235"/>
      <c r="I299" s="235"/>
      <c r="J299" s="268">
        <v>0</v>
      </c>
      <c r="K299" s="269"/>
      <c r="L299" s="268">
        <v>0</v>
      </c>
      <c r="M299" s="269"/>
      <c r="N299" s="268">
        <f>ROUND((J299-L299),5)</f>
        <v>0</v>
      </c>
      <c r="P299" s="268">
        <v>0</v>
      </c>
      <c r="Q299" s="269"/>
      <c r="R299" s="280">
        <v>0</v>
      </c>
      <c r="S299" s="269"/>
      <c r="T299" s="280">
        <f t="shared" si="49"/>
        <v>0</v>
      </c>
    </row>
    <row r="300" spans="1:20" x14ac:dyDescent="0.25">
      <c r="A300" s="235"/>
      <c r="B300" s="235"/>
      <c r="C300" s="235"/>
      <c r="D300" s="235"/>
      <c r="E300" s="235"/>
      <c r="F300" s="235" t="s">
        <v>547</v>
      </c>
      <c r="G300" s="235"/>
      <c r="H300" s="235"/>
      <c r="I300" s="235"/>
      <c r="J300" s="268"/>
      <c r="K300" s="269"/>
      <c r="L300" s="268"/>
      <c r="M300" s="269"/>
      <c r="N300" s="268"/>
      <c r="P300" s="268"/>
      <c r="Q300" s="269"/>
      <c r="R300" s="280"/>
      <c r="S300" s="269"/>
      <c r="T300" s="280">
        <f t="shared" si="49"/>
        <v>0</v>
      </c>
    </row>
    <row r="301" spans="1:20" x14ac:dyDescent="0.25">
      <c r="A301" s="235"/>
      <c r="B301" s="235"/>
      <c r="C301" s="235"/>
      <c r="D301" s="235"/>
      <c r="E301" s="235"/>
      <c r="F301" s="235"/>
      <c r="G301" s="235" t="s">
        <v>548</v>
      </c>
      <c r="H301" s="235"/>
      <c r="I301" s="235"/>
      <c r="J301" s="268">
        <v>37568.370000000003</v>
      </c>
      <c r="K301" s="269"/>
      <c r="L301" s="268">
        <v>27500</v>
      </c>
      <c r="M301" s="269"/>
      <c r="N301" s="268">
        <f t="shared" ref="N301:N309" si="50">ROUND((J301-L301),5)</f>
        <v>10068.370000000001</v>
      </c>
      <c r="P301" s="268">
        <v>0</v>
      </c>
      <c r="Q301" s="269"/>
      <c r="R301" s="286">
        <f>R108-R302-R303-R304-R305-R306</f>
        <v>33500</v>
      </c>
      <c r="S301" s="269"/>
      <c r="T301" s="280">
        <f t="shared" si="49"/>
        <v>6000</v>
      </c>
    </row>
    <row r="302" spans="1:20" x14ac:dyDescent="0.25">
      <c r="A302" s="235"/>
      <c r="B302" s="235"/>
      <c r="C302" s="235"/>
      <c r="D302" s="235"/>
      <c r="E302" s="235"/>
      <c r="F302" s="235"/>
      <c r="G302" s="235" t="s">
        <v>549</v>
      </c>
      <c r="H302" s="235"/>
      <c r="I302" s="235"/>
      <c r="J302" s="268">
        <v>446.63</v>
      </c>
      <c r="K302" s="269"/>
      <c r="L302" s="268">
        <v>0</v>
      </c>
      <c r="M302" s="269"/>
      <c r="N302" s="268">
        <f t="shared" si="50"/>
        <v>446.63</v>
      </c>
      <c r="P302" s="268">
        <v>0</v>
      </c>
      <c r="Q302" s="269"/>
      <c r="R302" s="280">
        <v>0</v>
      </c>
      <c r="S302" s="269"/>
      <c r="T302" s="280">
        <f t="shared" si="49"/>
        <v>0</v>
      </c>
    </row>
    <row r="303" spans="1:20" x14ac:dyDescent="0.25">
      <c r="A303" s="235"/>
      <c r="B303" s="235"/>
      <c r="C303" s="235"/>
      <c r="D303" s="235"/>
      <c r="E303" s="235"/>
      <c r="F303" s="235"/>
      <c r="G303" s="235" t="s">
        <v>550</v>
      </c>
      <c r="H303" s="235"/>
      <c r="I303" s="235"/>
      <c r="J303" s="268">
        <v>6324</v>
      </c>
      <c r="K303" s="269"/>
      <c r="L303" s="268">
        <v>9500</v>
      </c>
      <c r="M303" s="269"/>
      <c r="N303" s="268">
        <f t="shared" si="50"/>
        <v>-3176</v>
      </c>
      <c r="P303" s="268">
        <v>0</v>
      </c>
      <c r="Q303" s="269"/>
      <c r="R303" s="286">
        <v>10000</v>
      </c>
      <c r="S303" s="269"/>
      <c r="T303" s="280">
        <f t="shared" si="49"/>
        <v>500</v>
      </c>
    </row>
    <row r="304" spans="1:20" x14ac:dyDescent="0.25">
      <c r="A304" s="235"/>
      <c r="B304" s="235"/>
      <c r="C304" s="235"/>
      <c r="D304" s="235"/>
      <c r="E304" s="235"/>
      <c r="F304" s="235"/>
      <c r="G304" s="235" t="s">
        <v>477</v>
      </c>
      <c r="H304" s="235"/>
      <c r="I304" s="235"/>
      <c r="J304" s="268">
        <v>0</v>
      </c>
      <c r="K304" s="269"/>
      <c r="L304" s="268">
        <v>0</v>
      </c>
      <c r="M304" s="269"/>
      <c r="N304" s="268">
        <f t="shared" si="50"/>
        <v>0</v>
      </c>
      <c r="P304" s="268">
        <v>0</v>
      </c>
      <c r="Q304" s="269"/>
      <c r="R304" s="286">
        <v>1000</v>
      </c>
      <c r="S304" s="269"/>
      <c r="T304" s="280">
        <f t="shared" si="49"/>
        <v>1000</v>
      </c>
    </row>
    <row r="305" spans="1:20" x14ac:dyDescent="0.25">
      <c r="A305" s="235"/>
      <c r="B305" s="235"/>
      <c r="C305" s="235"/>
      <c r="D305" s="235"/>
      <c r="E305" s="235"/>
      <c r="F305" s="235"/>
      <c r="G305" s="235" t="s">
        <v>480</v>
      </c>
      <c r="H305" s="235"/>
      <c r="I305" s="235"/>
      <c r="J305" s="268">
        <v>0</v>
      </c>
      <c r="K305" s="269"/>
      <c r="L305" s="268">
        <v>0</v>
      </c>
      <c r="M305" s="269"/>
      <c r="N305" s="268">
        <f t="shared" si="50"/>
        <v>0</v>
      </c>
      <c r="P305" s="268">
        <v>0</v>
      </c>
      <c r="Q305" s="269"/>
      <c r="R305" s="286">
        <v>500</v>
      </c>
      <c r="S305" s="269"/>
      <c r="T305" s="280">
        <f t="shared" si="49"/>
        <v>500</v>
      </c>
    </row>
    <row r="306" spans="1:20" ht="15.75" thickBot="1" x14ac:dyDescent="0.3">
      <c r="A306" s="235"/>
      <c r="B306" s="235"/>
      <c r="C306" s="235"/>
      <c r="D306" s="235"/>
      <c r="E306" s="235"/>
      <c r="F306" s="235"/>
      <c r="G306" s="235" t="s">
        <v>551</v>
      </c>
      <c r="H306" s="235"/>
      <c r="I306" s="235"/>
      <c r="J306" s="270">
        <v>0</v>
      </c>
      <c r="K306" s="269"/>
      <c r="L306" s="270">
        <v>0</v>
      </c>
      <c r="M306" s="269"/>
      <c r="N306" s="270">
        <f t="shared" si="50"/>
        <v>0</v>
      </c>
      <c r="P306" s="270">
        <v>0</v>
      </c>
      <c r="Q306" s="269"/>
      <c r="R306" s="284">
        <v>0</v>
      </c>
      <c r="S306" s="269"/>
      <c r="T306" s="284">
        <f t="shared" si="49"/>
        <v>0</v>
      </c>
    </row>
    <row r="307" spans="1:20" x14ac:dyDescent="0.25">
      <c r="A307" s="235"/>
      <c r="B307" s="235"/>
      <c r="C307" s="235"/>
      <c r="D307" s="235"/>
      <c r="E307" s="235"/>
      <c r="F307" s="235" t="s">
        <v>552</v>
      </c>
      <c r="G307" s="235"/>
      <c r="H307" s="235"/>
      <c r="I307" s="235"/>
      <c r="J307" s="268">
        <f>ROUND(SUM(J300:J306),5)</f>
        <v>44339</v>
      </c>
      <c r="K307" s="269"/>
      <c r="L307" s="268">
        <f>ROUND(SUM(L300:L306),5)</f>
        <v>37000</v>
      </c>
      <c r="M307" s="269"/>
      <c r="N307" s="268">
        <f t="shared" si="50"/>
        <v>7339</v>
      </c>
      <c r="P307" s="268">
        <v>0</v>
      </c>
      <c r="Q307" s="269"/>
      <c r="R307" s="268">
        <v>45000</v>
      </c>
      <c r="S307" s="269"/>
      <c r="T307" s="280">
        <f t="shared" si="49"/>
        <v>8000</v>
      </c>
    </row>
    <row r="308" spans="1:20" x14ac:dyDescent="0.25">
      <c r="A308" s="235"/>
      <c r="B308" s="235"/>
      <c r="C308" s="235"/>
      <c r="D308" s="235"/>
      <c r="E308" s="235"/>
      <c r="F308" s="235" t="s">
        <v>553</v>
      </c>
      <c r="G308" s="235"/>
      <c r="H308" s="235"/>
      <c r="I308" s="235"/>
      <c r="J308" s="268">
        <v>25217.91</v>
      </c>
      <c r="K308" s="269"/>
      <c r="L308" s="268">
        <v>30093</v>
      </c>
      <c r="M308" s="269"/>
      <c r="N308" s="268">
        <f t="shared" si="50"/>
        <v>-4875.09</v>
      </c>
      <c r="P308" s="268">
        <v>0</v>
      </c>
      <c r="Q308" s="269"/>
      <c r="R308" s="286">
        <f>R109</f>
        <v>29736</v>
      </c>
      <c r="S308" s="269"/>
      <c r="T308" s="280">
        <f t="shared" si="49"/>
        <v>-357</v>
      </c>
    </row>
    <row r="309" spans="1:20" x14ac:dyDescent="0.25">
      <c r="A309" s="235"/>
      <c r="B309" s="235"/>
      <c r="C309" s="235"/>
      <c r="D309" s="235"/>
      <c r="E309" s="235"/>
      <c r="F309" s="235" t="s">
        <v>554</v>
      </c>
      <c r="G309" s="235"/>
      <c r="H309" s="235"/>
      <c r="I309" s="235"/>
      <c r="J309" s="268">
        <v>0</v>
      </c>
      <c r="K309" s="269"/>
      <c r="L309" s="268">
        <v>0</v>
      </c>
      <c r="M309" s="269"/>
      <c r="N309" s="268">
        <f t="shared" si="50"/>
        <v>0</v>
      </c>
      <c r="P309" s="268">
        <v>0</v>
      </c>
      <c r="Q309" s="269"/>
      <c r="R309" s="268">
        <v>0</v>
      </c>
      <c r="S309" s="269"/>
      <c r="T309" s="280">
        <f t="shared" si="49"/>
        <v>0</v>
      </c>
    </row>
    <row r="310" spans="1:20" x14ac:dyDescent="0.25">
      <c r="A310" s="235"/>
      <c r="B310" s="235"/>
      <c r="C310" s="235"/>
      <c r="D310" s="235"/>
      <c r="E310" s="235"/>
      <c r="F310" s="235" t="s">
        <v>555</v>
      </c>
      <c r="G310" s="235"/>
      <c r="H310" s="235"/>
      <c r="I310" s="235"/>
      <c r="J310" s="268">
        <v>300</v>
      </c>
      <c r="K310" s="269"/>
      <c r="L310" s="268"/>
      <c r="M310" s="269"/>
      <c r="N310" s="268"/>
      <c r="P310" s="268">
        <v>0</v>
      </c>
      <c r="Q310" s="269"/>
      <c r="R310" s="277">
        <f>R106</f>
        <v>0</v>
      </c>
      <c r="S310" s="269"/>
      <c r="T310" s="280">
        <f t="shared" si="49"/>
        <v>0</v>
      </c>
    </row>
    <row r="311" spans="1:20" ht="15.75" thickBot="1" x14ac:dyDescent="0.3">
      <c r="A311" s="235"/>
      <c r="B311" s="235"/>
      <c r="C311" s="235"/>
      <c r="D311" s="235"/>
      <c r="E311" s="235"/>
      <c r="F311" s="235" t="s">
        <v>556</v>
      </c>
      <c r="G311" s="235"/>
      <c r="H311" s="235"/>
      <c r="I311" s="235"/>
      <c r="J311" s="270">
        <v>13</v>
      </c>
      <c r="K311" s="269"/>
      <c r="L311" s="270">
        <v>100</v>
      </c>
      <c r="M311" s="269"/>
      <c r="N311" s="270">
        <f>ROUND((J311-L311),5)</f>
        <v>-87</v>
      </c>
      <c r="P311" s="270">
        <v>0</v>
      </c>
      <c r="Q311" s="269"/>
      <c r="R311" s="271">
        <v>0</v>
      </c>
      <c r="S311" s="269"/>
      <c r="T311" s="284">
        <f t="shared" si="49"/>
        <v>-100</v>
      </c>
    </row>
    <row r="312" spans="1:20" x14ac:dyDescent="0.25">
      <c r="A312" s="272"/>
      <c r="B312" s="272"/>
      <c r="C312" s="272"/>
      <c r="D312" s="272"/>
      <c r="E312" s="272" t="s">
        <v>557</v>
      </c>
      <c r="F312" s="272"/>
      <c r="G312" s="272"/>
      <c r="H312" s="272"/>
      <c r="I312" s="272"/>
      <c r="J312" s="273">
        <f>ROUND(SUM(J297:J299)+SUM(J307:J311),5)</f>
        <v>79899.91</v>
      </c>
      <c r="K312" s="272"/>
      <c r="L312" s="273">
        <f>ROUND(SUM(L297:L299)+SUM(L307:L311),5)</f>
        <v>77941</v>
      </c>
      <c r="M312" s="272"/>
      <c r="N312" s="273">
        <f>ROUND((J312-L312),5)</f>
        <v>1958.91</v>
      </c>
      <c r="O312" s="275"/>
      <c r="P312" s="273">
        <f>ROUND(SUM(P297:P299)+SUM(P307:P311),5)</f>
        <v>0</v>
      </c>
      <c r="Q312" s="272"/>
      <c r="R312" s="273">
        <f>R298+R299+R307+R308+R309+R310+R311</f>
        <v>85356</v>
      </c>
      <c r="S312" s="272"/>
      <c r="T312" s="273">
        <f>R312-L312</f>
        <v>7415</v>
      </c>
    </row>
    <row r="313" spans="1:20" x14ac:dyDescent="0.25">
      <c r="A313" s="235"/>
      <c r="B313" s="235"/>
      <c r="C313" s="235"/>
      <c r="D313" s="235"/>
      <c r="E313" s="235" t="s">
        <v>558</v>
      </c>
      <c r="F313" s="235"/>
      <c r="G313" s="235"/>
      <c r="H313" s="235"/>
      <c r="I313" s="235"/>
      <c r="J313" s="268"/>
      <c r="K313" s="269"/>
      <c r="L313" s="268"/>
      <c r="M313" s="269"/>
      <c r="N313" s="268"/>
      <c r="P313" s="268"/>
      <c r="Q313" s="269"/>
      <c r="R313" s="268"/>
      <c r="S313" s="269"/>
      <c r="T313" s="268"/>
    </row>
    <row r="314" spans="1:20" ht="15.75" thickBot="1" x14ac:dyDescent="0.3">
      <c r="A314" s="235"/>
      <c r="B314" s="235"/>
      <c r="C314" s="235"/>
      <c r="D314" s="235"/>
      <c r="E314" s="235"/>
      <c r="F314" s="235" t="s">
        <v>399</v>
      </c>
      <c r="G314" s="235"/>
      <c r="H314" s="235"/>
      <c r="I314" s="235"/>
      <c r="J314" s="270">
        <v>1574</v>
      </c>
      <c r="K314" s="269"/>
      <c r="L314" s="270">
        <v>1612</v>
      </c>
      <c r="M314" s="269"/>
      <c r="N314" s="270">
        <f>ROUND((J314-L314),5)</f>
        <v>-38</v>
      </c>
      <c r="P314" s="270">
        <v>0</v>
      </c>
      <c r="Q314" s="269"/>
      <c r="R314" s="285">
        <f>R113</f>
        <v>2124</v>
      </c>
      <c r="S314" s="269"/>
      <c r="T314" s="284">
        <f t="shared" ref="T314" si="51">R314-L314</f>
        <v>512</v>
      </c>
    </row>
    <row r="315" spans="1:20" x14ac:dyDescent="0.25">
      <c r="A315" s="272"/>
      <c r="B315" s="272"/>
      <c r="C315" s="272"/>
      <c r="D315" s="272"/>
      <c r="E315" s="272" t="s">
        <v>559</v>
      </c>
      <c r="F315" s="272"/>
      <c r="G315" s="272"/>
      <c r="H315" s="272"/>
      <c r="I315" s="272"/>
      <c r="J315" s="273">
        <f>ROUND(SUM(J313:J314),5)</f>
        <v>1574</v>
      </c>
      <c r="K315" s="272"/>
      <c r="L315" s="273">
        <f>ROUND(SUM(L313:L314),5)</f>
        <v>1612</v>
      </c>
      <c r="M315" s="272"/>
      <c r="N315" s="273">
        <f>ROUND((J315-L315),5)</f>
        <v>-38</v>
      </c>
      <c r="O315" s="275"/>
      <c r="P315" s="273">
        <f>ROUND(SUM(P313:P314),5)</f>
        <v>0</v>
      </c>
      <c r="Q315" s="272"/>
      <c r="R315" s="276">
        <f>R314</f>
        <v>2124</v>
      </c>
      <c r="S315" s="272"/>
      <c r="T315" s="273">
        <f>R315-L315</f>
        <v>512</v>
      </c>
    </row>
    <row r="316" spans="1:20" x14ac:dyDescent="0.25">
      <c r="A316" s="235"/>
      <c r="B316" s="235"/>
      <c r="C316" s="235"/>
      <c r="D316" s="235"/>
      <c r="E316" s="235" t="s">
        <v>560</v>
      </c>
      <c r="F316" s="235"/>
      <c r="G316" s="235"/>
      <c r="H316" s="235"/>
      <c r="I316" s="235"/>
      <c r="J316" s="268"/>
      <c r="K316" s="269"/>
      <c r="L316" s="268"/>
      <c r="M316" s="269"/>
      <c r="N316" s="268"/>
      <c r="P316" s="268"/>
      <c r="Q316" s="269"/>
      <c r="R316" s="268"/>
      <c r="S316" s="269"/>
      <c r="T316" s="268"/>
    </row>
    <row r="317" spans="1:20" ht="15.75" thickBot="1" x14ac:dyDescent="0.3">
      <c r="A317" s="235"/>
      <c r="B317" s="235"/>
      <c r="C317" s="235"/>
      <c r="D317" s="235"/>
      <c r="E317" s="235"/>
      <c r="F317" s="235" t="s">
        <v>561</v>
      </c>
      <c r="G317" s="235"/>
      <c r="H317" s="235"/>
      <c r="I317" s="235"/>
      <c r="J317" s="270">
        <v>0</v>
      </c>
      <c r="K317" s="269"/>
      <c r="L317" s="270">
        <v>0</v>
      </c>
      <c r="M317" s="269"/>
      <c r="N317" s="270">
        <f>ROUND((J317-L317),5)</f>
        <v>0</v>
      </c>
      <c r="P317" s="270">
        <v>0</v>
      </c>
      <c r="Q317" s="269"/>
      <c r="R317" s="284">
        <v>0</v>
      </c>
      <c r="S317" s="269"/>
      <c r="T317" s="284">
        <f t="shared" ref="T317" si="52">R317-L317</f>
        <v>0</v>
      </c>
    </row>
    <row r="318" spans="1:20" x14ac:dyDescent="0.25">
      <c r="A318" s="272"/>
      <c r="B318" s="272"/>
      <c r="C318" s="272"/>
      <c r="D318" s="272"/>
      <c r="E318" s="272" t="s">
        <v>562</v>
      </c>
      <c r="F318" s="272"/>
      <c r="G318" s="272"/>
      <c r="H318" s="272"/>
      <c r="I318" s="272"/>
      <c r="J318" s="273">
        <f>ROUND(SUM(J316:J317),5)</f>
        <v>0</v>
      </c>
      <c r="K318" s="272"/>
      <c r="L318" s="273">
        <f>ROUND(SUM(L316:L317),5)</f>
        <v>0</v>
      </c>
      <c r="M318" s="272"/>
      <c r="N318" s="273">
        <f>ROUND((J318-L318),5)</f>
        <v>0</v>
      </c>
      <c r="O318" s="275"/>
      <c r="P318" s="273">
        <f>ROUND(SUM(P316:P317),5)</f>
        <v>0</v>
      </c>
      <c r="Q318" s="272"/>
      <c r="R318" s="273">
        <f>ROUND(SUM(R316:R317),5)</f>
        <v>0</v>
      </c>
      <c r="S318" s="272"/>
      <c r="T318" s="273">
        <f>R318-L318</f>
        <v>0</v>
      </c>
    </row>
    <row r="319" spans="1:20" x14ac:dyDescent="0.25">
      <c r="A319" s="235"/>
      <c r="B319" s="235"/>
      <c r="C319" s="235"/>
      <c r="D319" s="235"/>
      <c r="E319" s="235" t="s">
        <v>563</v>
      </c>
      <c r="F319" s="235"/>
      <c r="G319" s="235"/>
      <c r="H319" s="235"/>
      <c r="I319" s="235"/>
      <c r="J319" s="268"/>
      <c r="K319" s="269"/>
      <c r="L319" s="268"/>
      <c r="M319" s="269"/>
      <c r="N319" s="268"/>
      <c r="P319" s="268"/>
      <c r="Q319" s="269"/>
      <c r="R319" s="268"/>
      <c r="S319" s="269"/>
      <c r="T319" s="268"/>
    </row>
    <row r="320" spans="1:20" ht="15.75" thickBot="1" x14ac:dyDescent="0.3">
      <c r="A320" s="235"/>
      <c r="B320" s="235"/>
      <c r="C320" s="235"/>
      <c r="D320" s="235"/>
      <c r="E320" s="235"/>
      <c r="F320" s="235" t="s">
        <v>564</v>
      </c>
      <c r="G320" s="235"/>
      <c r="H320" s="235"/>
      <c r="I320" s="235"/>
      <c r="J320" s="270">
        <v>978</v>
      </c>
      <c r="K320" s="269"/>
      <c r="L320" s="270">
        <v>1075</v>
      </c>
      <c r="M320" s="269"/>
      <c r="N320" s="270">
        <f>ROUND((J320-L320),5)</f>
        <v>-97</v>
      </c>
      <c r="P320" s="270">
        <v>0</v>
      </c>
      <c r="Q320" s="269"/>
      <c r="R320" s="284">
        <f>R120</f>
        <v>531</v>
      </c>
      <c r="S320" s="269"/>
      <c r="T320" s="284">
        <f t="shared" ref="T320" si="53">R320-L320</f>
        <v>-544</v>
      </c>
    </row>
    <row r="321" spans="1:20" x14ac:dyDescent="0.25">
      <c r="A321" s="272"/>
      <c r="B321" s="272"/>
      <c r="C321" s="272"/>
      <c r="D321" s="272"/>
      <c r="E321" s="272" t="s">
        <v>565</v>
      </c>
      <c r="F321" s="272"/>
      <c r="G321" s="272"/>
      <c r="H321" s="272"/>
      <c r="I321" s="272"/>
      <c r="J321" s="273">
        <f>ROUND(SUM(J319:J320),5)</f>
        <v>978</v>
      </c>
      <c r="K321" s="272"/>
      <c r="L321" s="273">
        <f>ROUND(SUM(L319:L320),5)</f>
        <v>1075</v>
      </c>
      <c r="M321" s="272"/>
      <c r="N321" s="273">
        <f>ROUND((J321-L321),5)</f>
        <v>-97</v>
      </c>
      <c r="O321" s="275"/>
      <c r="P321" s="273">
        <f>ROUND(SUM(P319:P320),5)</f>
        <v>0</v>
      </c>
      <c r="Q321" s="272"/>
      <c r="R321" s="273">
        <f>R320</f>
        <v>531</v>
      </c>
      <c r="S321" s="272"/>
      <c r="T321" s="273">
        <f>R321-L321</f>
        <v>-544</v>
      </c>
    </row>
    <row r="322" spans="1:20" x14ac:dyDescent="0.25">
      <c r="A322" s="235"/>
      <c r="B322" s="235"/>
      <c r="C322" s="235"/>
      <c r="D322" s="235"/>
      <c r="E322" s="235" t="s">
        <v>124</v>
      </c>
      <c r="F322" s="235"/>
      <c r="G322" s="235"/>
      <c r="H322" s="235"/>
      <c r="I322" s="235"/>
      <c r="J322" s="268"/>
      <c r="K322" s="269"/>
      <c r="L322" s="268"/>
      <c r="M322" s="269"/>
      <c r="N322" s="268"/>
      <c r="P322" s="268"/>
      <c r="Q322" s="269"/>
      <c r="R322" s="268"/>
      <c r="S322" s="269"/>
      <c r="T322" s="268"/>
    </row>
    <row r="323" spans="1:20" ht="15.75" thickBot="1" x14ac:dyDescent="0.3">
      <c r="A323" s="235"/>
      <c r="B323" s="235"/>
      <c r="C323" s="235"/>
      <c r="D323" s="235"/>
      <c r="E323" s="235"/>
      <c r="F323" s="235" t="s">
        <v>566</v>
      </c>
      <c r="G323" s="235"/>
      <c r="H323" s="235"/>
      <c r="I323" s="235"/>
      <c r="J323" s="268">
        <v>250</v>
      </c>
      <c r="K323" s="269"/>
      <c r="L323" s="268">
        <v>500</v>
      </c>
      <c r="M323" s="269"/>
      <c r="N323" s="268">
        <f>ROUND((J323-L323),5)</f>
        <v>-250</v>
      </c>
      <c r="P323" s="268">
        <v>0</v>
      </c>
      <c r="Q323" s="269"/>
      <c r="R323" s="286">
        <v>300</v>
      </c>
      <c r="S323" s="269"/>
      <c r="T323" s="284">
        <f t="shared" ref="T323" si="54">R323-L323</f>
        <v>-200</v>
      </c>
    </row>
    <row r="324" spans="1:20" ht="15.75" thickBot="1" x14ac:dyDescent="0.3">
      <c r="A324" s="272"/>
      <c r="B324" s="272"/>
      <c r="C324" s="272"/>
      <c r="D324" s="272"/>
      <c r="E324" s="272" t="s">
        <v>567</v>
      </c>
      <c r="F324" s="272"/>
      <c r="G324" s="272"/>
      <c r="H324" s="272"/>
      <c r="I324" s="272"/>
      <c r="J324" s="294">
        <f>ROUND(SUM(J322:J323),5)</f>
        <v>250</v>
      </c>
      <c r="K324" s="272"/>
      <c r="L324" s="294">
        <f>ROUND(SUM(L322:L323),5)</f>
        <v>500</v>
      </c>
      <c r="M324" s="272"/>
      <c r="N324" s="294">
        <f>ROUND((J324-L324),5)</f>
        <v>-250</v>
      </c>
      <c r="O324" s="275"/>
      <c r="P324" s="294">
        <f>ROUND(SUM(P322:P323),5)</f>
        <v>0</v>
      </c>
      <c r="Q324" s="272"/>
      <c r="R324" s="294">
        <f>ROUND(SUM(R322:R323),5)</f>
        <v>300</v>
      </c>
      <c r="S324" s="272"/>
      <c r="T324" s="273">
        <f>R324-L324</f>
        <v>-200</v>
      </c>
    </row>
    <row r="325" spans="1:20" ht="15.75" thickBot="1" x14ac:dyDescent="0.3">
      <c r="A325" s="295"/>
      <c r="B325" s="295"/>
      <c r="C325" s="295"/>
      <c r="D325" s="295" t="s">
        <v>568</v>
      </c>
      <c r="E325" s="295"/>
      <c r="F325" s="295"/>
      <c r="G325" s="295"/>
      <c r="H325" s="295"/>
      <c r="I325" s="295"/>
      <c r="J325" s="301">
        <f>ROUND(J124+J206+J231+J236+J241+J245+J250+J253+J257+J260+J264+J268+J272+J283+J292+J296+J312+J315+J318+J321+J324,5)</f>
        <v>133837.31</v>
      </c>
      <c r="K325" s="295"/>
      <c r="L325" s="301">
        <f>ROUND(L124+L206+L231+L236+L241+L245+L250+L253+L257+L260+L264+L268+L272+L283+L292+L296+L312+L315+L318+L321+L324,5)</f>
        <v>176957</v>
      </c>
      <c r="M325" s="295"/>
      <c r="N325" s="301">
        <f>ROUND((J325-L325),5)</f>
        <v>-43119.69</v>
      </c>
      <c r="O325" s="262"/>
      <c r="P325" s="301">
        <f>ROUND(P124+P206+P231+P236+P241+P245+P250+P253+P257+P260+P264+P268+P272+P283+P292+P296+P312+P315+P318+P321+P324,5)</f>
        <v>0</v>
      </c>
      <c r="Q325" s="295"/>
      <c r="R325" s="301">
        <f>R206+R231+R232+R236+R241+R245+R250+R253+R260+R264+R268+R272+R283+R292+R296+R312+R315+R318+R321+R324</f>
        <v>180081</v>
      </c>
      <c r="S325" s="295"/>
      <c r="T325" s="301">
        <f>ROUND((P325-R325),5)</f>
        <v>-180081</v>
      </c>
    </row>
    <row r="326" spans="1:20" ht="15.75" thickBot="1" x14ac:dyDescent="0.3">
      <c r="A326" s="235"/>
      <c r="B326" s="235"/>
      <c r="C326" s="235"/>
      <c r="D326" s="302" t="s">
        <v>569</v>
      </c>
      <c r="E326" s="235"/>
      <c r="F326" s="235"/>
      <c r="G326" s="235"/>
      <c r="H326" s="235"/>
      <c r="I326" s="235"/>
      <c r="J326" s="303"/>
      <c r="K326" s="269"/>
      <c r="L326" s="303"/>
      <c r="M326" s="269"/>
      <c r="N326" s="303"/>
      <c r="P326" s="303"/>
      <c r="Q326" s="269"/>
      <c r="R326" s="303"/>
      <c r="S326" s="269"/>
      <c r="T326" s="303"/>
    </row>
    <row r="327" spans="1:20" ht="15.75" thickBot="1" x14ac:dyDescent="0.3">
      <c r="A327" s="235"/>
      <c r="B327" s="235" t="s">
        <v>570</v>
      </c>
      <c r="C327" s="235"/>
      <c r="D327" s="235"/>
      <c r="E327" s="235"/>
      <c r="F327" s="235"/>
      <c r="G327" s="235"/>
      <c r="H327" s="235"/>
      <c r="I327" s="235"/>
      <c r="J327" s="303">
        <f>ROUND(J2+J123-J325,5)</f>
        <v>-5087.25</v>
      </c>
      <c r="K327" s="269"/>
      <c r="L327" s="303">
        <f>ROUND(L2+L123-L325,5)</f>
        <v>-8900</v>
      </c>
      <c r="M327" s="269"/>
      <c r="N327" s="303">
        <f>ROUND((J327-L327),5)</f>
        <v>3812.75</v>
      </c>
      <c r="P327" s="303">
        <f>ROUND(P2+P123-P325,5)</f>
        <v>0</v>
      </c>
      <c r="Q327" s="269"/>
      <c r="R327" s="303">
        <f>R122-R325</f>
        <v>-49</v>
      </c>
      <c r="S327" s="269"/>
      <c r="T327" s="303">
        <f>ROUND((P327-R327),5)</f>
        <v>49</v>
      </c>
    </row>
    <row r="328" spans="1:20" ht="15.75" thickBot="1" x14ac:dyDescent="0.3">
      <c r="A328" s="235"/>
      <c r="B328" s="302" t="s">
        <v>571</v>
      </c>
      <c r="C328" s="235"/>
      <c r="D328" s="235"/>
      <c r="E328" s="235"/>
      <c r="F328" s="235"/>
      <c r="G328" s="235"/>
      <c r="H328" s="235"/>
      <c r="I328" s="235"/>
      <c r="J328" s="303"/>
      <c r="K328" s="269"/>
      <c r="L328" s="303"/>
      <c r="M328" s="269"/>
      <c r="N328" s="303"/>
      <c r="P328" s="303"/>
      <c r="Q328" s="269"/>
      <c r="R328" s="310">
        <v>0</v>
      </c>
      <c r="S328" s="269"/>
      <c r="T328" s="303"/>
    </row>
    <row r="329" spans="1:20" ht="15.75" thickBot="1" x14ac:dyDescent="0.3">
      <c r="A329" s="235"/>
      <c r="B329" s="302" t="s">
        <v>581</v>
      </c>
      <c r="C329" s="235"/>
      <c r="D329" s="235"/>
      <c r="E329" s="235"/>
      <c r="F329" s="235"/>
      <c r="G329" s="235"/>
      <c r="H329" s="235"/>
      <c r="I329" s="235"/>
      <c r="J329" s="303"/>
      <c r="K329" s="269"/>
      <c r="L329" s="303"/>
      <c r="M329" s="269"/>
      <c r="N329" s="303"/>
      <c r="P329" s="303"/>
      <c r="Q329" s="269"/>
      <c r="R329" s="310">
        <v>0</v>
      </c>
      <c r="S329" s="269"/>
      <c r="T329" s="303"/>
    </row>
    <row r="330" spans="1:20" ht="15.75" thickBot="1" x14ac:dyDescent="0.3">
      <c r="A330" s="235"/>
      <c r="B330" s="302" t="s">
        <v>582</v>
      </c>
      <c r="C330" s="235"/>
      <c r="D330" s="235"/>
      <c r="E330" s="235"/>
      <c r="F330" s="235"/>
      <c r="G330" s="235"/>
      <c r="H330" s="235"/>
      <c r="I330" s="235"/>
      <c r="J330" s="303"/>
      <c r="K330" s="269"/>
      <c r="L330" s="303"/>
      <c r="M330" s="269"/>
      <c r="N330" s="303"/>
      <c r="P330" s="303"/>
      <c r="Q330" s="269"/>
      <c r="R330" s="310"/>
      <c r="S330" s="269"/>
      <c r="T330" s="303"/>
    </row>
    <row r="331" spans="1:20" ht="15.75" thickBot="1" x14ac:dyDescent="0.3">
      <c r="A331" s="235"/>
      <c r="B331" s="302" t="s">
        <v>572</v>
      </c>
      <c r="C331" s="235"/>
      <c r="D331" s="235"/>
      <c r="E331" s="235"/>
      <c r="F331" s="235"/>
      <c r="G331" s="235"/>
      <c r="H331" s="235"/>
      <c r="I331" s="235"/>
      <c r="J331" s="303"/>
      <c r="K331" s="269"/>
      <c r="L331" s="303"/>
      <c r="M331" s="269"/>
      <c r="N331" s="303"/>
      <c r="P331" s="303"/>
      <c r="Q331" s="269"/>
      <c r="R331" s="310">
        <v>0</v>
      </c>
      <c r="S331" s="269"/>
      <c r="T331" s="303"/>
    </row>
    <row r="332" spans="1:20" ht="18.75" thickBot="1" x14ac:dyDescent="0.3">
      <c r="A332" s="304" t="s">
        <v>273</v>
      </c>
      <c r="B332" s="304"/>
      <c r="C332" s="304"/>
      <c r="D332" s="304"/>
      <c r="E332" s="304"/>
      <c r="F332" s="304"/>
      <c r="G332" s="304"/>
      <c r="H332" s="304"/>
      <c r="I332" s="304"/>
      <c r="J332" s="305">
        <f>J327</f>
        <v>-5087.25</v>
      </c>
      <c r="K332" s="304"/>
      <c r="L332" s="305">
        <f>L327</f>
        <v>-8900</v>
      </c>
      <c r="M332" s="304"/>
      <c r="N332" s="305">
        <f>ROUND((J332-L332),5)</f>
        <v>3812.75</v>
      </c>
      <c r="O332" s="306"/>
      <c r="P332" s="305">
        <f>P327</f>
        <v>0</v>
      </c>
      <c r="Q332" s="304"/>
      <c r="R332" s="305">
        <f>SUM(R327:R331)</f>
        <v>-49</v>
      </c>
      <c r="S332" s="304"/>
      <c r="T332" s="305">
        <f>R332-L332</f>
        <v>8851</v>
      </c>
    </row>
    <row r="333" spans="1:20" ht="15.75" thickTop="1" x14ac:dyDescent="0.25">
      <c r="A333" s="238"/>
      <c r="B333" s="238"/>
      <c r="C333" s="238"/>
      <c r="D333" s="238"/>
      <c r="E333" s="238"/>
      <c r="F333" s="238"/>
      <c r="G333" s="238"/>
      <c r="H333" s="238"/>
      <c r="I333" s="238"/>
    </row>
    <row r="334" spans="1:20" x14ac:dyDescent="0.25">
      <c r="A334" s="238"/>
      <c r="B334" s="238"/>
      <c r="C334" s="238"/>
      <c r="D334" s="238"/>
      <c r="E334" s="238"/>
      <c r="F334" s="238"/>
      <c r="G334" s="238"/>
      <c r="H334" s="238"/>
      <c r="I334" s="238"/>
    </row>
    <row r="335" spans="1:20" x14ac:dyDescent="0.25">
      <c r="A335" s="238" t="s">
        <v>451</v>
      </c>
      <c r="B335" s="238"/>
      <c r="C335" s="238"/>
      <c r="D335" s="238"/>
      <c r="E335" s="238"/>
      <c r="F335" s="238"/>
      <c r="G335" s="238"/>
      <c r="H335" s="238"/>
      <c r="I335" s="238">
        <v>1416</v>
      </c>
    </row>
    <row r="336" spans="1:20" x14ac:dyDescent="0.25">
      <c r="A336" s="238"/>
      <c r="B336" s="238"/>
      <c r="C336" s="238"/>
      <c r="D336" s="238"/>
      <c r="E336" s="238"/>
      <c r="F336" s="238"/>
      <c r="G336" s="238"/>
      <c r="H336" s="238"/>
      <c r="I336" s="238"/>
    </row>
    <row r="337" spans="1:9" x14ac:dyDescent="0.25">
      <c r="A337" s="238" t="s">
        <v>573</v>
      </c>
      <c r="B337" s="238"/>
      <c r="C337" s="238"/>
      <c r="D337" s="238"/>
      <c r="E337" s="238"/>
      <c r="F337" s="238"/>
      <c r="G337" s="238"/>
      <c r="H337" s="238"/>
      <c r="I337" s="238">
        <v>1491</v>
      </c>
    </row>
  </sheetData>
  <pageMargins left="0.7" right="0.7" top="0.75" bottom="0.75" header="0.3" footer="0.3"/>
  <pageSetup scale="6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7730-524A-47C8-9D9F-02C1BC942815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Proposed Budget 2023-24</vt:lpstr>
      <vt:lpstr>Fund Balance Sheet</vt:lpstr>
      <vt:lpstr>100% Contributions</vt:lpstr>
      <vt:lpstr>Dues</vt:lpstr>
      <vt:lpstr>2024-2025 Budget </vt:lpstr>
      <vt:lpstr>Sheet1</vt:lpstr>
      <vt:lpstr>'2024-2025 Budget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Roadrunner</dc:creator>
  <cp:lastModifiedBy>Tony Austin</cp:lastModifiedBy>
  <cp:lastPrinted>2024-07-12T18:24:02Z</cp:lastPrinted>
  <dcterms:created xsi:type="dcterms:W3CDTF">2023-06-19T17:46:06Z</dcterms:created>
  <dcterms:modified xsi:type="dcterms:W3CDTF">2024-07-18T04:07:56Z</dcterms:modified>
</cp:coreProperties>
</file>